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MEDIA" sheetId="1" r:id="rId1"/>
    <sheet name="MEDIA 1" sheetId="2" r:id="rId2"/>
    <sheet name="MEDIA 2" sheetId="3" r:id="rId3"/>
    <sheet name="Sheet2" sheetId="12" r:id="rId4"/>
    <sheet name="Sheet4" sheetId="14" r:id="rId5"/>
    <sheet name="Sheet5" sheetId="15" r:id="rId6"/>
    <sheet name="Sheet7" sheetId="17" r:id="rId7"/>
    <sheet name="Sheet8" sheetId="18" r:id="rId8"/>
  </sheets>
  <definedNames>
    <definedName name="_xlnm.Print_Titles" localSheetId="0">MEDIA!$A:$D</definedName>
  </definedNames>
  <calcPr calcId="124519"/>
</workbook>
</file>

<file path=xl/calcChain.xml><?xml version="1.0" encoding="utf-8"?>
<calcChain xmlns="http://schemas.openxmlformats.org/spreadsheetml/2006/main">
  <c r="H44" i="14"/>
  <c r="I44"/>
  <c r="K20" i="2"/>
  <c r="J20"/>
  <c r="D23" i="18"/>
  <c r="D15"/>
  <c r="J8" i="12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7"/>
  <c r="D45" i="15"/>
  <c r="E45"/>
  <c r="F45"/>
  <c r="G45"/>
  <c r="H45"/>
  <c r="I45"/>
  <c r="J45"/>
  <c r="K45"/>
  <c r="L45"/>
  <c r="C45"/>
  <c r="H8" i="12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7"/>
  <c r="C23" i="18"/>
  <c r="C15"/>
  <c r="D44" i="17"/>
  <c r="D42"/>
  <c r="D8" i="15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7"/>
  <c r="F8"/>
  <c r="L8" s="1"/>
  <c r="F9"/>
  <c r="L9" s="1"/>
  <c r="F10"/>
  <c r="L10" s="1"/>
  <c r="F11"/>
  <c r="L11" s="1"/>
  <c r="F12"/>
  <c r="L12" s="1"/>
  <c r="F13"/>
  <c r="L13" s="1"/>
  <c r="F14"/>
  <c r="L14" s="1"/>
  <c r="F15"/>
  <c r="L15" s="1"/>
  <c r="F16"/>
  <c r="L16" s="1"/>
  <c r="F17"/>
  <c r="L17" s="1"/>
  <c r="F18"/>
  <c r="L18" s="1"/>
  <c r="F19"/>
  <c r="L19" s="1"/>
  <c r="F20"/>
  <c r="L20" s="1"/>
  <c r="F21"/>
  <c r="L21" s="1"/>
  <c r="F22"/>
  <c r="L22" s="1"/>
  <c r="F23"/>
  <c r="L23" s="1"/>
  <c r="F24"/>
  <c r="L24" s="1"/>
  <c r="F25"/>
  <c r="L25" s="1"/>
  <c r="F26"/>
  <c r="L26" s="1"/>
  <c r="F27"/>
  <c r="L27" s="1"/>
  <c r="F28"/>
  <c r="L28" s="1"/>
  <c r="F29"/>
  <c r="L29" s="1"/>
  <c r="F30"/>
  <c r="L30" s="1"/>
  <c r="F31"/>
  <c r="L31" s="1"/>
  <c r="F32"/>
  <c r="L32" s="1"/>
  <c r="F33"/>
  <c r="L33" s="1"/>
  <c r="F34"/>
  <c r="L34" s="1"/>
  <c r="F35"/>
  <c r="L35" s="1"/>
  <c r="F36"/>
  <c r="L36" s="1"/>
  <c r="F37"/>
  <c r="L37" s="1"/>
  <c r="F38"/>
  <c r="L38" s="1"/>
  <c r="F39"/>
  <c r="L39" s="1"/>
  <c r="F40"/>
  <c r="L40" s="1"/>
  <c r="F41"/>
  <c r="L41" s="1"/>
  <c r="F42"/>
  <c r="L42" s="1"/>
  <c r="F43"/>
  <c r="L43" s="1"/>
  <c r="F44"/>
  <c r="L44" s="1"/>
  <c r="F7"/>
  <c r="D42" i="14"/>
  <c r="C42"/>
  <c r="D44"/>
  <c r="E45" i="12"/>
  <c r="G45"/>
  <c r="I45"/>
  <c r="K45"/>
  <c r="C45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7"/>
  <c r="D45" s="1"/>
  <c r="N44"/>
  <c r="M44"/>
  <c r="N43"/>
  <c r="M43"/>
  <c r="N42"/>
  <c r="M42"/>
  <c r="N41"/>
  <c r="M41"/>
  <c r="N40"/>
  <c r="M40"/>
  <c r="N39"/>
  <c r="M39"/>
  <c r="N38"/>
  <c r="M38"/>
  <c r="N37"/>
  <c r="M37"/>
  <c r="N36"/>
  <c r="M36"/>
  <c r="N35"/>
  <c r="M35"/>
  <c r="N34"/>
  <c r="M34"/>
  <c r="N33"/>
  <c r="M33"/>
  <c r="N32"/>
  <c r="M32"/>
  <c r="N31"/>
  <c r="M31"/>
  <c r="N30"/>
  <c r="M30"/>
  <c r="N29"/>
  <c r="M29"/>
  <c r="N28"/>
  <c r="M28"/>
  <c r="N27"/>
  <c r="M27"/>
  <c r="N26"/>
  <c r="M26"/>
  <c r="N25"/>
  <c r="M25"/>
  <c r="N24"/>
  <c r="M24"/>
  <c r="N23"/>
  <c r="M23"/>
  <c r="N22"/>
  <c r="M22"/>
  <c r="N21"/>
  <c r="M21"/>
  <c r="N20"/>
  <c r="M20"/>
  <c r="N19"/>
  <c r="M19"/>
  <c r="N18"/>
  <c r="M18"/>
  <c r="N17"/>
  <c r="M17"/>
  <c r="N16"/>
  <c r="M16"/>
  <c r="N15"/>
  <c r="M15"/>
  <c r="N14"/>
  <c r="M14"/>
  <c r="N13"/>
  <c r="M13"/>
  <c r="N12"/>
  <c r="M12"/>
  <c r="N11"/>
  <c r="M11"/>
  <c r="N10"/>
  <c r="M10"/>
  <c r="N9"/>
  <c r="M9"/>
  <c r="N8"/>
  <c r="M7"/>
  <c r="F45" l="1"/>
  <c r="L7" i="15"/>
  <c r="M8" i="12"/>
  <c r="M45" s="1"/>
  <c r="D43" i="3" l="1"/>
  <c r="F22" i="2"/>
  <c r="E22"/>
  <c r="C22"/>
  <c r="D22"/>
  <c r="D41" i="3"/>
  <c r="C41"/>
  <c r="CE22" i="1"/>
  <c r="CD22"/>
  <c r="CB22"/>
  <c r="BZ22"/>
  <c r="BX22"/>
  <c r="BV22"/>
  <c r="BT22"/>
  <c r="BR22"/>
  <c r="BP22"/>
  <c r="BN22"/>
  <c r="BJ22"/>
  <c r="BH22"/>
  <c r="BF22"/>
  <c r="BD22"/>
  <c r="BB22"/>
  <c r="AZ22"/>
  <c r="AX22"/>
  <c r="AV22"/>
  <c r="AT22"/>
  <c r="AR22"/>
  <c r="AP22"/>
  <c r="AN22"/>
  <c r="AL22"/>
  <c r="AJ22"/>
  <c r="AH22"/>
  <c r="AF22"/>
  <c r="AD22"/>
  <c r="AB22"/>
  <c r="Z22"/>
  <c r="X22"/>
  <c r="V22"/>
  <c r="T22"/>
  <c r="R22"/>
  <c r="P22"/>
  <c r="N22"/>
  <c r="L22"/>
  <c r="J22"/>
  <c r="H22"/>
  <c r="F22"/>
  <c r="CF22" s="1"/>
  <c r="CC17"/>
  <c r="CA17"/>
  <c r="BY17"/>
  <c r="BW17"/>
  <c r="BU17"/>
  <c r="BS17"/>
  <c r="BQ17"/>
  <c r="BO17"/>
  <c r="BM17"/>
  <c r="BK17"/>
  <c r="BI17"/>
  <c r="BG17"/>
  <c r="BE17"/>
  <c r="BC17"/>
  <c r="BA17"/>
  <c r="AY17"/>
  <c r="AW17"/>
  <c r="AU17"/>
  <c r="AS17"/>
  <c r="AQ17"/>
  <c r="AO17"/>
  <c r="AM17"/>
  <c r="AK17"/>
  <c r="AI17"/>
  <c r="AG17"/>
  <c r="AE17"/>
  <c r="AC17"/>
  <c r="AA17"/>
  <c r="Y17"/>
  <c r="W17"/>
  <c r="U17"/>
  <c r="S17"/>
  <c r="Q17"/>
  <c r="O17"/>
  <c r="M17"/>
  <c r="K17"/>
  <c r="I17"/>
  <c r="G17"/>
  <c r="E17"/>
  <c r="CE16"/>
  <c r="CD16"/>
  <c r="CB16"/>
  <c r="BZ16"/>
  <c r="BX16"/>
  <c r="BV16"/>
  <c r="BT16"/>
  <c r="BR16"/>
  <c r="BP16"/>
  <c r="BN16"/>
  <c r="BL16"/>
  <c r="BJ16"/>
  <c r="BH16"/>
  <c r="BB16"/>
  <c r="AZ16"/>
  <c r="AX16"/>
  <c r="AV16"/>
  <c r="AT16"/>
  <c r="AR16"/>
  <c r="AP16"/>
  <c r="AN16"/>
  <c r="AL16"/>
  <c r="AJ16"/>
  <c r="AH16"/>
  <c r="AF16"/>
  <c r="AD16"/>
  <c r="AB16"/>
  <c r="Z16"/>
  <c r="X16"/>
  <c r="V16"/>
  <c r="T16"/>
  <c r="P16"/>
  <c r="N16"/>
  <c r="L16"/>
  <c r="J16"/>
  <c r="F16"/>
  <c r="CE15"/>
  <c r="CD15"/>
  <c r="CB15"/>
  <c r="BX15"/>
  <c r="BT15"/>
  <c r="BR15"/>
  <c r="BN15"/>
  <c r="BL15"/>
  <c r="BJ15"/>
  <c r="BH15"/>
  <c r="BB15"/>
  <c r="AZ15"/>
  <c r="AX15"/>
  <c r="AT15"/>
  <c r="AN15"/>
  <c r="AJ15"/>
  <c r="AH15"/>
  <c r="AF15"/>
  <c r="AD15"/>
  <c r="Z15"/>
  <c r="X15"/>
  <c r="V15"/>
  <c r="P15"/>
  <c r="F15"/>
  <c r="CE14"/>
  <c r="CD14"/>
  <c r="CB14"/>
  <c r="BZ14"/>
  <c r="BX14"/>
  <c r="BV14"/>
  <c r="BT14"/>
  <c r="BR14"/>
  <c r="BP14"/>
  <c r="BN14"/>
  <c r="BL14"/>
  <c r="BJ14"/>
  <c r="BH14"/>
  <c r="BB14"/>
  <c r="AZ14"/>
  <c r="AX14"/>
  <c r="AV14"/>
  <c r="AT14"/>
  <c r="AR14"/>
  <c r="AP14"/>
  <c r="AN14"/>
  <c r="AL14"/>
  <c r="AJ14"/>
  <c r="AH14"/>
  <c r="AF14"/>
  <c r="AD14"/>
  <c r="AB14"/>
  <c r="Z14"/>
  <c r="X14"/>
  <c r="V14"/>
  <c r="T14"/>
  <c r="P14"/>
  <c r="N14"/>
  <c r="L14"/>
  <c r="J14"/>
  <c r="F14"/>
  <c r="CE13"/>
  <c r="CD13"/>
  <c r="CB13"/>
  <c r="BX13"/>
  <c r="BT13"/>
  <c r="BR13"/>
  <c r="BN13"/>
  <c r="BL13"/>
  <c r="BJ13"/>
  <c r="BH13"/>
  <c r="BB13"/>
  <c r="AZ13"/>
  <c r="AX13"/>
  <c r="AT13"/>
  <c r="AN13"/>
  <c r="AJ13"/>
  <c r="AH13"/>
  <c r="AF13"/>
  <c r="AD13"/>
  <c r="Z13"/>
  <c r="X13"/>
  <c r="V13"/>
  <c r="P13"/>
  <c r="F13"/>
  <c r="CE12"/>
  <c r="CD12"/>
  <c r="CB12"/>
  <c r="BZ12"/>
  <c r="BX12"/>
  <c r="BV12"/>
  <c r="BT12"/>
  <c r="BR12"/>
  <c r="BP12"/>
  <c r="BN12"/>
  <c r="BL12"/>
  <c r="BJ12"/>
  <c r="BH12"/>
  <c r="BB12"/>
  <c r="AZ12"/>
  <c r="AX12"/>
  <c r="AV12"/>
  <c r="AT12"/>
  <c r="AR12"/>
  <c r="AP12"/>
  <c r="AN12"/>
  <c r="AL12"/>
  <c r="AJ12"/>
  <c r="AH12"/>
  <c r="AF12"/>
  <c r="AD12"/>
  <c r="AB12"/>
  <c r="Z12"/>
  <c r="X12"/>
  <c r="V12"/>
  <c r="T12"/>
  <c r="P12"/>
  <c r="N12"/>
  <c r="L12"/>
  <c r="J12"/>
  <c r="F12"/>
  <c r="CE11"/>
  <c r="CD11"/>
  <c r="CB11"/>
  <c r="BZ11"/>
  <c r="BX11"/>
  <c r="BV11"/>
  <c r="BT11"/>
  <c r="BR11"/>
  <c r="BP11"/>
  <c r="BN11"/>
  <c r="BL11"/>
  <c r="BJ11"/>
  <c r="BH11"/>
  <c r="BD11"/>
  <c r="BB11"/>
  <c r="AZ11"/>
  <c r="AX11"/>
  <c r="AV11"/>
  <c r="AT11"/>
  <c r="AR11"/>
  <c r="AP11"/>
  <c r="AN11"/>
  <c r="AL11"/>
  <c r="AJ11"/>
  <c r="AH11"/>
  <c r="AF11"/>
  <c r="AD11"/>
  <c r="AB11"/>
  <c r="Z11"/>
  <c r="X11"/>
  <c r="V11"/>
  <c r="T11"/>
  <c r="R11"/>
  <c r="P11"/>
  <c r="N11"/>
  <c r="L11"/>
  <c r="J11"/>
  <c r="F11"/>
  <c r="CE10"/>
  <c r="CD10"/>
  <c r="CB10"/>
  <c r="BZ10"/>
  <c r="BX10"/>
  <c r="BV10"/>
  <c r="BT10"/>
  <c r="BR10"/>
  <c r="BP10"/>
  <c r="BN10"/>
  <c r="BL10"/>
  <c r="BJ10"/>
  <c r="BH10"/>
  <c r="BF10"/>
  <c r="BD10"/>
  <c r="BB10"/>
  <c r="AZ10"/>
  <c r="AX10"/>
  <c r="AV10"/>
  <c r="AT10"/>
  <c r="AR10"/>
  <c r="AP10"/>
  <c r="AN10"/>
  <c r="AL10"/>
  <c r="AJ10"/>
  <c r="AH10"/>
  <c r="AF10"/>
  <c r="AD10"/>
  <c r="AB10"/>
  <c r="Z10"/>
  <c r="X10"/>
  <c r="V10"/>
  <c r="T10"/>
  <c r="R10"/>
  <c r="P10"/>
  <c r="N10"/>
  <c r="L10"/>
  <c r="J10"/>
  <c r="H10"/>
  <c r="F10"/>
  <c r="CE9"/>
  <c r="CD9"/>
  <c r="CB9"/>
  <c r="BZ9"/>
  <c r="BX9"/>
  <c r="BV9"/>
  <c r="BT9"/>
  <c r="BR9"/>
  <c r="BP9"/>
  <c r="BN9"/>
  <c r="BL9"/>
  <c r="BJ9"/>
  <c r="BH9"/>
  <c r="BB9"/>
  <c r="AZ9"/>
  <c r="AX9"/>
  <c r="AV9"/>
  <c r="AT9"/>
  <c r="AR9"/>
  <c r="AP9"/>
  <c r="AN9"/>
  <c r="AL9"/>
  <c r="AJ9"/>
  <c r="AH9"/>
  <c r="AF9"/>
  <c r="AD9"/>
  <c r="AB9"/>
  <c r="Z9"/>
  <c r="X9"/>
  <c r="V9"/>
  <c r="T9"/>
  <c r="P9"/>
  <c r="N9"/>
  <c r="L9"/>
  <c r="J9"/>
  <c r="F9"/>
  <c r="CE8"/>
  <c r="CD8"/>
  <c r="CB8"/>
  <c r="BZ8"/>
  <c r="BX8"/>
  <c r="BV8"/>
  <c r="BT8"/>
  <c r="BR8"/>
  <c r="BP8"/>
  <c r="BN8"/>
  <c r="BL8"/>
  <c r="BJ8"/>
  <c r="BH8"/>
  <c r="BD8"/>
  <c r="BB8"/>
  <c r="AZ8"/>
  <c r="AX8"/>
  <c r="AV8"/>
  <c r="AT8"/>
  <c r="AR8"/>
  <c r="AP8"/>
  <c r="AN8"/>
  <c r="AL8"/>
  <c r="AJ8"/>
  <c r="AH8"/>
  <c r="AF8"/>
  <c r="AD8"/>
  <c r="AB8"/>
  <c r="Z8"/>
  <c r="X8"/>
  <c r="V8"/>
  <c r="T8"/>
  <c r="R8"/>
  <c r="P8"/>
  <c r="N8"/>
  <c r="L8"/>
  <c r="J8"/>
  <c r="F8"/>
  <c r="CF7"/>
  <c r="CE7"/>
  <c r="CE6"/>
  <c r="CD6"/>
  <c r="CB6"/>
  <c r="BZ6"/>
  <c r="BX6"/>
  <c r="BV6"/>
  <c r="BT6"/>
  <c r="BR6"/>
  <c r="BP6"/>
  <c r="BN6"/>
  <c r="BL6"/>
  <c r="BJ6"/>
  <c r="BH6"/>
  <c r="BF6"/>
  <c r="BD6"/>
  <c r="BB6"/>
  <c r="AZ6"/>
  <c r="AX6"/>
  <c r="AV6"/>
  <c r="AT6"/>
  <c r="AR6"/>
  <c r="AP6"/>
  <c r="AN6"/>
  <c r="AL6"/>
  <c r="AJ6"/>
  <c r="AH6"/>
  <c r="AF6"/>
  <c r="AD6"/>
  <c r="AB6"/>
  <c r="Z6"/>
  <c r="X6"/>
  <c r="V6"/>
  <c r="T6"/>
  <c r="R6"/>
  <c r="P6"/>
  <c r="N6"/>
  <c r="L6"/>
  <c r="J6"/>
  <c r="H6"/>
  <c r="F6"/>
  <c r="CE5"/>
  <c r="CE17" s="1"/>
  <c r="CD5"/>
  <c r="CD17" s="1"/>
  <c r="CB5"/>
  <c r="CB17" s="1"/>
  <c r="BZ5"/>
  <c r="BZ17" s="1"/>
  <c r="BX5"/>
  <c r="BX17" s="1"/>
  <c r="BV5"/>
  <c r="BV17" s="1"/>
  <c r="BT5"/>
  <c r="BT17" s="1"/>
  <c r="BR5"/>
  <c r="BR17" s="1"/>
  <c r="BP5"/>
  <c r="BP17" s="1"/>
  <c r="BN5"/>
  <c r="BN17" s="1"/>
  <c r="BL5"/>
  <c r="BL17" s="1"/>
  <c r="BJ5"/>
  <c r="BJ17" s="1"/>
  <c r="BH5"/>
  <c r="BH17" s="1"/>
  <c r="BF5"/>
  <c r="BF17" s="1"/>
  <c r="BD5"/>
  <c r="BD17" s="1"/>
  <c r="BB5"/>
  <c r="BB17" s="1"/>
  <c r="AZ5"/>
  <c r="AZ17" s="1"/>
  <c r="AX5"/>
  <c r="AX17" s="1"/>
  <c r="AV5"/>
  <c r="AV17" s="1"/>
  <c r="AT5"/>
  <c r="AT17" s="1"/>
  <c r="AR5"/>
  <c r="AR17" s="1"/>
  <c r="AP5"/>
  <c r="AP17" s="1"/>
  <c r="AN5"/>
  <c r="AN17" s="1"/>
  <c r="AL5"/>
  <c r="AL17" s="1"/>
  <c r="AJ5"/>
  <c r="AJ17" s="1"/>
  <c r="AH5"/>
  <c r="AH17" s="1"/>
  <c r="AF5"/>
  <c r="AF17" s="1"/>
  <c r="AD5"/>
  <c r="AD17" s="1"/>
  <c r="AB5"/>
  <c r="AB17" s="1"/>
  <c r="Z5"/>
  <c r="Z17" s="1"/>
  <c r="X5"/>
  <c r="X17" s="1"/>
  <c r="V5"/>
  <c r="V17" s="1"/>
  <c r="T5"/>
  <c r="T17" s="1"/>
  <c r="R5"/>
  <c r="R17" s="1"/>
  <c r="P5"/>
  <c r="P17" s="1"/>
  <c r="N5"/>
  <c r="L5"/>
  <c r="J5"/>
  <c r="H5"/>
  <c r="F5"/>
  <c r="C23" i="2" l="1"/>
  <c r="CF5" i="1"/>
  <c r="CF6"/>
  <c r="CF9"/>
  <c r="CF10"/>
  <c r="CF11"/>
  <c r="CF12"/>
  <c r="CF14"/>
  <c r="CF16"/>
  <c r="H8"/>
  <c r="H13"/>
  <c r="J13" s="1"/>
  <c r="L13" s="1"/>
  <c r="N13" s="1"/>
  <c r="N17" s="1"/>
  <c r="H15"/>
  <c r="J15" s="1"/>
  <c r="L15" s="1"/>
  <c r="N15" s="1"/>
  <c r="F17"/>
  <c r="H17" l="1"/>
  <c r="CF8"/>
  <c r="CF15"/>
  <c r="L17"/>
  <c r="J17"/>
  <c r="CF13"/>
  <c r="CF17" s="1"/>
  <c r="N7" i="12" l="1"/>
  <c r="N45" s="1"/>
  <c r="J1"/>
</calcChain>
</file>

<file path=xl/sharedStrings.xml><?xml version="1.0" encoding="utf-8"?>
<sst xmlns="http://schemas.openxmlformats.org/spreadsheetml/2006/main" count="635" uniqueCount="140">
  <si>
    <t>S. No.</t>
  </si>
  <si>
    <t xml:space="preserve">Activities </t>
  </si>
  <si>
    <t>Unit Cost        (in Lacs)</t>
  </si>
  <si>
    <t>Unit Description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</si>
  <si>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</si>
  <si>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</si>
  <si>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</si>
  <si>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</si>
  <si>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</si>
  <si>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</si>
  <si>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</si>
  <si>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</si>
  <si>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</si>
  <si>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East Champaran</t>
  </si>
  <si>
    <t>Gaya</t>
  </si>
  <si>
    <t>Gopalganj</t>
  </si>
  <si>
    <t>Jamui</t>
  </si>
  <si>
    <t>Jehanabad</t>
  </si>
  <si>
    <t>Kaimur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</si>
  <si>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</si>
  <si>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</si>
  <si>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</si>
  <si>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</si>
  <si>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</si>
  <si>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</si>
  <si>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</si>
  <si>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</si>
  <si>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</si>
  <si>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</si>
  <si>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Patna (Rural)</t>
  </si>
  <si>
    <t>Patna(Urban)</t>
  </si>
  <si>
    <t>Purnea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</si>
  <si>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</si>
  <si>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</si>
  <si>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</si>
  <si>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</si>
  <si>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</si>
  <si>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</si>
  <si>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</si>
  <si>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</si>
  <si>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</si>
  <si>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</si>
  <si>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>West Champaran</t>
  </si>
  <si>
    <t>Grand Total</t>
  </si>
  <si>
    <t>Phy.</t>
  </si>
  <si>
    <t>Fin.</t>
  </si>
  <si>
    <t>MEDIA 2018-19 (Elementary)</t>
  </si>
  <si>
    <t>1 (a)</t>
  </si>
  <si>
    <t>Academic meet Tarang (Cultural, /Educational Activity at CRC Level)</t>
  </si>
  <si>
    <t>Per CRC</t>
  </si>
  <si>
    <t>1(b)</t>
  </si>
  <si>
    <t>Academic meet Tarang (Cultural, /Educational Activity at BRC Level)</t>
  </si>
  <si>
    <t>Per BRC</t>
  </si>
  <si>
    <t>1(c)</t>
  </si>
  <si>
    <t>Academic meet Tarang ( Cultural, /Educational Activity at DLO Level)</t>
  </si>
  <si>
    <t>Per District</t>
  </si>
  <si>
    <t>Enrolment Campaign</t>
  </si>
  <si>
    <t>Workshop/Lecture/Prrgrame for creating awareness on RTE</t>
  </si>
  <si>
    <t xml:space="preserve">Awareness Campaign for RTE (Shiksha Adhikar Yatra) </t>
  </si>
  <si>
    <t>Per Panchayat</t>
  </si>
  <si>
    <t>Capacity Building of Cultural groups/ Team for Mobilisation</t>
  </si>
  <si>
    <t>Per Batch</t>
  </si>
  <si>
    <t>Hoarding/ Poster/ Pumphlets/ Wall Writings</t>
  </si>
  <si>
    <t>Advertisement/ Publicity</t>
  </si>
  <si>
    <t xml:space="preserve">Preperation of audio /visual material in regional language </t>
  </si>
  <si>
    <t>Educational Magazine/ Newsletters</t>
  </si>
  <si>
    <t xml:space="preserve">Others (Contingency) </t>
  </si>
  <si>
    <t>TOTAL</t>
  </si>
  <si>
    <t>MEDIA 2018-19 (Secondaty)</t>
  </si>
  <si>
    <t xml:space="preserve">Enrollment Drive/Awareness camp about secondary school </t>
  </si>
  <si>
    <t>Per school</t>
  </si>
  <si>
    <t>sl no.</t>
  </si>
  <si>
    <t>Activity</t>
  </si>
  <si>
    <t>Phy</t>
  </si>
  <si>
    <t>Fin</t>
  </si>
  <si>
    <t>Development &amp; Printing of BEP Ahwan</t>
  </si>
  <si>
    <t>News Papers/ Magazines</t>
  </si>
  <si>
    <t>Academic meet Tarang - State Level Event</t>
  </si>
  <si>
    <t>Advertisement/Publicity for RTE Anthem (Hindi and Bhojpuri Version)</t>
  </si>
  <si>
    <t>Posters / Handbills/ Folders/ Calender Etc.</t>
  </si>
  <si>
    <t>Telecast Fee (DDK/AIR)</t>
  </si>
  <si>
    <t>Production of FILMS/SPOT/BUGS/SLIDES</t>
  </si>
  <si>
    <t>Environment building for samagra siksha abhiyan</t>
  </si>
  <si>
    <t>Library at slo</t>
  </si>
  <si>
    <t>Wokshops/ Seminar/ Conference etc.</t>
  </si>
  <si>
    <t>Documentations</t>
  </si>
  <si>
    <t>Development of media material on samagra siksha</t>
  </si>
  <si>
    <t>Awareness Campaign in respect of RTE (Shiksha Adhikar Yatra)</t>
  </si>
  <si>
    <t>Awareness Programme for Grievance redressal system</t>
  </si>
  <si>
    <t>Awareness on Rashtriya avishkar Abhiyan, Padhe Bharat Badhe Bharat, Swachh Vidyalaya</t>
  </si>
  <si>
    <t>Other activity of samagra siksha</t>
  </si>
  <si>
    <t>total</t>
  </si>
  <si>
    <t>MEDIA  2018-19(Elementary)</t>
  </si>
  <si>
    <t>SL NO</t>
  </si>
  <si>
    <t>DISTRICT</t>
  </si>
  <si>
    <t xml:space="preserve">Patna </t>
  </si>
  <si>
    <t>west Champaran</t>
  </si>
  <si>
    <t>DISTRICT  TOTAL</t>
  </si>
  <si>
    <t>SLO</t>
  </si>
  <si>
    <t>GRAND TOTAL</t>
  </si>
  <si>
    <t>VEC/SMC - 3 days non-residential</t>
  </si>
  <si>
    <t>1 Day Orientation of VSS Members and school development plan</t>
  </si>
  <si>
    <t>PER school</t>
  </si>
  <si>
    <t xml:space="preserve">Identification Workshop </t>
  </si>
  <si>
    <t>Per Block</t>
  </si>
  <si>
    <t>1 Day non-residential training of trainers/RPs</t>
  </si>
  <si>
    <t>Per Person</t>
  </si>
  <si>
    <t>4 Days residential training of trainers/RPs</t>
  </si>
  <si>
    <t>Printing of Training Module</t>
  </si>
  <si>
    <t>Training of Head Master/Incharge</t>
  </si>
  <si>
    <t>Training of  3  Resource Person</t>
  </si>
  <si>
    <t>2 Days Non residential Training of SMDC Members</t>
  </si>
  <si>
    <t>Documentation of material regarding Samagra sikha .</t>
  </si>
  <si>
    <t>1 </t>
  </si>
  <si>
    <t>From Media Head</t>
  </si>
  <si>
    <t>AWP &amp; B 2018-19</t>
  </si>
  <si>
    <t>From MMER  Head</t>
  </si>
  <si>
    <t>Per Person  for 3 days</t>
  </si>
  <si>
    <t>Per Person  for 2  days</t>
  </si>
  <si>
    <t xml:space="preserve">MEDIA AT SLO 2018-19 (Elementary) </t>
  </si>
  <si>
    <t>DISTRICT TOTAL</t>
  </si>
  <si>
    <t>Uddan- A Mela for CWSN</t>
  </si>
  <si>
    <t>Training of SMC/SMDC  2018-19 (Elementary)</t>
  </si>
  <si>
    <t>Training of SMC/SMDC  2018-19(Elementary)</t>
  </si>
  <si>
    <t>Training of SMC/SMDC 2018-19 (Secondary)</t>
  </si>
  <si>
    <t>Training of SMC/SMDC  2018-19(Secondary)</t>
  </si>
  <si>
    <t>Training of SMC/SMDC SLO (Elementary)</t>
  </si>
  <si>
    <t>Training of SMC/SMDC SLO (secondary)</t>
  </si>
  <si>
    <t xml:space="preserve">Meeting With DRG/SRG </t>
  </si>
  <si>
    <t>Seminar/ Conf./Workshop/Meeting on state level of various educationist , author , writer and other scholar person</t>
  </si>
  <si>
    <t>Development/Revision/Evalu./Print of Module</t>
  </si>
  <si>
    <t>Study Tour /Training/ Demonstration  of officers / co-ordinators /resource person</t>
  </si>
  <si>
    <t>Capacity Building of Master Trainers/Prog. Personnel through seminar</t>
  </si>
  <si>
    <t xml:space="preserve">Monthly reflection of VSS Co-ordinators </t>
  </si>
  <si>
    <t>Meeting/Workshop/Capacity Building of VSS/SME/PRI/NGO's</t>
  </si>
  <si>
    <t>Others</t>
  </si>
  <si>
    <t>State level meeting with experts for updation of the training module f</t>
  </si>
  <si>
    <t xml:space="preserve">Development of the Training revised training module </t>
  </si>
  <si>
    <t xml:space="preserve">Media &amp; Community Mobilization    </t>
  </si>
  <si>
    <t>48.b</t>
  </si>
</sst>
</file>

<file path=xl/styles.xml><?xml version="1.0" encoding="utf-8"?>
<styleSheet xmlns="http://schemas.openxmlformats.org/spreadsheetml/2006/main">
  <numFmts count="4">
    <numFmt numFmtId="164" formatCode="0.000"/>
    <numFmt numFmtId="165" formatCode="0.00000"/>
    <numFmt numFmtId="166" formatCode="0.000000"/>
    <numFmt numFmtId="167" formatCode="0.0000"/>
  </numFmts>
  <fonts count="22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Arial"/>
      <family val="2"/>
    </font>
    <font>
      <b/>
      <sz val="10"/>
      <color rgb="FFFF000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4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sz val="10.5"/>
      <color rgb="FF000000"/>
      <name val="Bookman Old Style"/>
      <family val="1"/>
    </font>
    <font>
      <sz val="10"/>
      <color rgb="FF000000"/>
      <name val="Bookman Old Style"/>
      <family val="1"/>
    </font>
    <font>
      <b/>
      <sz val="10.5"/>
      <color rgb="FF000000"/>
      <name val="Bookman Old Style"/>
      <family val="1"/>
    </font>
    <font>
      <b/>
      <sz val="11"/>
      <color theme="1"/>
      <name val="Calibri"/>
      <family val="2"/>
      <scheme val="minor"/>
    </font>
    <font>
      <b/>
      <sz val="16"/>
      <color rgb="FFFF0000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2" fillId="0" borderId="0"/>
  </cellStyleXfs>
  <cellXfs count="153">
    <xf numFmtId="0" fontId="0" fillId="0" borderId="0" xfId="0"/>
    <xf numFmtId="164" fontId="5" fillId="0" borderId="1" xfId="0" applyNumberFormat="1" applyFont="1" applyFill="1" applyBorder="1" applyProtection="1"/>
    <xf numFmtId="165" fontId="5" fillId="0" borderId="1" xfId="0" applyNumberFormat="1" applyFont="1" applyFill="1" applyBorder="1" applyAlignment="1">
      <alignment vertical="center" wrapText="1"/>
    </xf>
    <xf numFmtId="165" fontId="5" fillId="0" borderId="1" xfId="0" applyNumberFormat="1" applyFont="1" applyFill="1" applyBorder="1" applyAlignment="1">
      <alignment horizontal="right" vertical="center" wrapText="1"/>
    </xf>
    <xf numFmtId="166" fontId="5" fillId="0" borderId="1" xfId="0" applyNumberFormat="1" applyFont="1" applyFill="1" applyBorder="1" applyProtection="1"/>
    <xf numFmtId="165" fontId="2" fillId="0" borderId="1" xfId="0" applyNumberFormat="1" applyFont="1" applyFill="1" applyBorder="1" applyAlignment="1">
      <alignment vertical="center" wrapText="1"/>
    </xf>
    <xf numFmtId="165" fontId="5" fillId="0" borderId="1" xfId="0" applyNumberFormat="1" applyFont="1" applyFill="1" applyBorder="1" applyProtection="1"/>
    <xf numFmtId="0" fontId="3" fillId="0" borderId="0" xfId="0" applyFont="1" applyFill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vertical="center" wrapText="1"/>
    </xf>
    <xf numFmtId="1" fontId="5" fillId="0" borderId="1" xfId="0" applyNumberFormat="1" applyFont="1" applyFill="1" applyBorder="1" applyAlignment="1">
      <alignment horizontal="right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Protection="1"/>
    <xf numFmtId="165" fontId="5" fillId="0" borderId="4" xfId="0" applyNumberFormat="1" applyFont="1" applyFill="1" applyBorder="1" applyAlignment="1">
      <alignment vertical="center" wrapText="1"/>
    </xf>
    <xf numFmtId="165" fontId="5" fillId="0" borderId="4" xfId="0" applyNumberFormat="1" applyFont="1" applyFill="1" applyBorder="1" applyAlignment="1">
      <alignment horizontal="right" vertical="center" wrapText="1"/>
    </xf>
    <xf numFmtId="166" fontId="5" fillId="0" borderId="4" xfId="0" applyNumberFormat="1" applyFont="1" applyFill="1" applyBorder="1" applyProtection="1"/>
    <xf numFmtId="165" fontId="2" fillId="0" borderId="4" xfId="0" applyNumberFormat="1" applyFont="1" applyFill="1" applyBorder="1" applyAlignment="1">
      <alignment vertical="center" wrapText="1"/>
    </xf>
    <xf numFmtId="165" fontId="5" fillId="0" borderId="4" xfId="0" applyNumberFormat="1" applyFont="1" applyFill="1" applyBorder="1" applyProtection="1"/>
    <xf numFmtId="0" fontId="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165" fontId="8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0" fillId="2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165" fontId="0" fillId="0" borderId="1" xfId="0" applyNumberFormat="1" applyFont="1" applyBorder="1" applyAlignment="1">
      <alignment vertical="center"/>
    </xf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165" fontId="0" fillId="0" borderId="1" xfId="0" applyNumberFormat="1" applyFont="1" applyFill="1" applyBorder="1" applyAlignment="1">
      <alignment vertical="center"/>
    </xf>
    <xf numFmtId="165" fontId="0" fillId="0" borderId="1" xfId="0" applyNumberFormat="1" applyFill="1" applyBorder="1"/>
    <xf numFmtId="165" fontId="0" fillId="0" borderId="0" xfId="0" applyNumberFormat="1" applyFill="1"/>
    <xf numFmtId="165" fontId="3" fillId="0" borderId="0" xfId="0" applyNumberFormat="1" applyFont="1" applyFill="1" applyAlignment="1">
      <alignment vertical="center" wrapText="1"/>
    </xf>
    <xf numFmtId="0" fontId="1" fillId="0" borderId="0" xfId="0" applyFont="1"/>
    <xf numFmtId="0" fontId="14" fillId="0" borderId="12" xfId="0" applyFont="1" applyBorder="1" applyAlignment="1">
      <alignment horizontal="right"/>
    </xf>
    <xf numFmtId="0" fontId="14" fillId="0" borderId="13" xfId="0" applyFont="1" applyBorder="1" applyAlignment="1">
      <alignment wrapText="1"/>
    </xf>
    <xf numFmtId="0" fontId="14" fillId="0" borderId="13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0" fillId="0" borderId="12" xfId="0" applyBorder="1"/>
    <xf numFmtId="164" fontId="0" fillId="0" borderId="1" xfId="0" applyNumberFormat="1" applyBorder="1" applyAlignment="1">
      <alignment horizontal="center" vertical="center" wrapText="1"/>
    </xf>
    <xf numFmtId="167" fontId="0" fillId="0" borderId="0" xfId="0" applyNumberFormat="1"/>
    <xf numFmtId="0" fontId="14" fillId="0" borderId="14" xfId="0" applyFont="1" applyBorder="1" applyAlignment="1">
      <alignment horizontal="center" wrapText="1"/>
    </xf>
    <xf numFmtId="0" fontId="14" fillId="0" borderId="1" xfId="0" applyFont="1" applyBorder="1"/>
    <xf numFmtId="0" fontId="0" fillId="0" borderId="1" xfId="0" applyBorder="1"/>
    <xf numFmtId="1" fontId="0" fillId="0" borderId="1" xfId="0" applyNumberFormat="1" applyBorder="1"/>
    <xf numFmtId="0" fontId="2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165" fontId="6" fillId="0" borderId="1" xfId="0" applyNumberFormat="1" applyFont="1" applyFill="1" applyBorder="1" applyAlignment="1">
      <alignment horizontal="right" vertical="center" wrapText="1"/>
    </xf>
    <xf numFmtId="0" fontId="0" fillId="0" borderId="0" xfId="0" applyFont="1" applyFill="1" applyAlignment="1">
      <alignment vertical="center" wrapText="1"/>
    </xf>
    <xf numFmtId="2" fontId="0" fillId="0" borderId="1" xfId="0" applyNumberFormat="1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wrapText="1"/>
    </xf>
    <xf numFmtId="165" fontId="2" fillId="0" borderId="1" xfId="0" applyNumberFormat="1" applyFont="1" applyFill="1" applyBorder="1" applyAlignment="1">
      <alignment horizontal="right" vertical="center" wrapText="1"/>
    </xf>
    <xf numFmtId="1" fontId="2" fillId="0" borderId="1" xfId="0" applyNumberFormat="1" applyFont="1" applyFill="1" applyBorder="1" applyAlignment="1">
      <alignment horizontal="right" vertical="center" wrapText="1"/>
    </xf>
    <xf numFmtId="1" fontId="6" fillId="0" borderId="4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right" vertical="center" wrapText="1"/>
    </xf>
    <xf numFmtId="0" fontId="0" fillId="0" borderId="0" xfId="0" applyFont="1" applyFill="1" applyBorder="1" applyAlignment="1">
      <alignment vertical="center" wrapText="1"/>
    </xf>
    <xf numFmtId="164" fontId="0" fillId="0" borderId="0" xfId="0" applyNumberFormat="1" applyFont="1" applyFill="1" applyBorder="1" applyAlignment="1">
      <alignment vertical="center" wrapText="1"/>
    </xf>
    <xf numFmtId="164" fontId="0" fillId="0" borderId="0" xfId="0" applyNumberFormat="1" applyFont="1" applyFill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right" vertical="center" wrapText="1"/>
    </xf>
    <xf numFmtId="0" fontId="14" fillId="0" borderId="14" xfId="0" applyFont="1" applyBorder="1" applyAlignment="1">
      <alignment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0" fillId="0" borderId="1" xfId="0" applyBorder="1" applyAlignment="1"/>
    <xf numFmtId="164" fontId="0" fillId="0" borderId="0" xfId="0" applyNumberFormat="1"/>
    <xf numFmtId="1" fontId="0" fillId="0" borderId="0" xfId="0" applyNumberFormat="1"/>
    <xf numFmtId="1" fontId="10" fillId="0" borderId="1" xfId="0" applyNumberFormat="1" applyFont="1" applyFill="1" applyBorder="1" applyAlignment="1">
      <alignment vertical="center" wrapText="1"/>
    </xf>
    <xf numFmtId="1" fontId="0" fillId="0" borderId="1" xfId="0" applyNumberFormat="1" applyBorder="1" applyAlignment="1"/>
    <xf numFmtId="167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horizontal="right"/>
    </xf>
    <xf numFmtId="0" fontId="1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0" fillId="0" borderId="1" xfId="0" applyFont="1" applyFill="1" applyBorder="1" applyAlignment="1">
      <alignment horizontal="center" vertical="center" wrapText="1"/>
    </xf>
    <xf numFmtId="1" fontId="0" fillId="0" borderId="3" xfId="0" applyNumberFormat="1" applyBorder="1" applyAlignment="1"/>
    <xf numFmtId="1" fontId="0" fillId="0" borderId="3" xfId="0" applyNumberFormat="1" applyFill="1" applyBorder="1" applyAlignment="1">
      <alignment horizontal="right" vertical="center" wrapText="1"/>
    </xf>
    <xf numFmtId="0" fontId="0" fillId="0" borderId="3" xfId="0" applyBorder="1" applyAlignment="1"/>
    <xf numFmtId="0" fontId="11" fillId="0" borderId="4" xfId="0" applyFont="1" applyFill="1" applyBorder="1" applyAlignment="1">
      <alignment horizontal="center" vertical="center" wrapText="1"/>
    </xf>
    <xf numFmtId="167" fontId="15" fillId="0" borderId="1" xfId="0" applyNumberFormat="1" applyFont="1" applyBorder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14" fillId="0" borderId="10" xfId="0" applyFont="1" applyBorder="1" applyAlignment="1">
      <alignment horizontal="right"/>
    </xf>
    <xf numFmtId="0" fontId="14" fillId="0" borderId="10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0" fillId="3" borderId="1" xfId="0" applyFill="1" applyBorder="1"/>
    <xf numFmtId="0" fontId="19" fillId="0" borderId="0" xfId="0" applyFont="1"/>
    <xf numFmtId="165" fontId="0" fillId="0" borderId="0" xfId="0" applyNumberFormat="1" applyFont="1" applyAlignment="1">
      <alignment vertical="center"/>
    </xf>
    <xf numFmtId="0" fontId="0" fillId="4" borderId="0" xfId="0" applyFont="1" applyFill="1" applyAlignment="1">
      <alignment vertical="center"/>
    </xf>
    <xf numFmtId="0" fontId="0" fillId="4" borderId="0" xfId="0" applyFill="1"/>
    <xf numFmtId="0" fontId="17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wrapText="1"/>
    </xf>
    <xf numFmtId="165" fontId="0" fillId="0" borderId="8" xfId="0" applyNumberFormat="1" applyFont="1" applyBorder="1" applyAlignment="1">
      <alignment horizontal="center" vertical="center"/>
    </xf>
    <xf numFmtId="165" fontId="0" fillId="0" borderId="3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2" fillId="0" borderId="1" xfId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17" fillId="0" borderId="9" xfId="0" applyFont="1" applyBorder="1" applyAlignment="1">
      <alignment horizontal="center" vertical="center"/>
    </xf>
  </cellXfs>
  <cellStyles count="2">
    <cellStyle name="Normal" xfId="0" builtinId="0"/>
    <cellStyle name="Normal 117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CL23"/>
  <sheetViews>
    <sheetView tabSelected="1" view="pageBreakPreview" zoomScale="110" zoomScaleSheetLayoutView="110" workbookViewId="0">
      <pane xSplit="4" ySplit="3" topLeftCell="BY4" activePane="bottomRight" state="frozen"/>
      <selection pane="topRight" activeCell="E1" sqref="E1"/>
      <selection pane="bottomLeft" activeCell="A4" sqref="A4"/>
      <selection pane="bottomRight" activeCell="AE17" sqref="AE17"/>
    </sheetView>
  </sheetViews>
  <sheetFormatPr defaultRowHeight="15"/>
  <cols>
    <col min="1" max="1" width="5.140625" style="60" customWidth="1"/>
    <col min="2" max="2" width="34.140625" style="60" customWidth="1"/>
    <col min="3" max="3" width="9.28515625" style="60" customWidth="1"/>
    <col min="4" max="4" width="16.140625" style="60" customWidth="1"/>
    <col min="5" max="5" width="7.7109375" style="60" customWidth="1"/>
    <col min="6" max="6" width="9.7109375" style="69" customWidth="1"/>
    <col min="7" max="7" width="9.42578125" style="60" customWidth="1"/>
    <col min="8" max="8" width="10.140625" style="60" customWidth="1"/>
    <col min="9" max="9" width="10.42578125" style="69" customWidth="1"/>
    <col min="10" max="10" width="11" style="60" customWidth="1"/>
    <col min="11" max="11" width="10.85546875" style="60" customWidth="1"/>
    <col min="12" max="12" width="11" style="69" customWidth="1"/>
    <col min="13" max="13" width="11.28515625" style="69" customWidth="1"/>
    <col min="14" max="14" width="9.7109375" style="60" customWidth="1"/>
    <col min="15" max="15" width="7.7109375" style="60" customWidth="1"/>
    <col min="16" max="16" width="12.140625" style="69" customWidth="1"/>
    <col min="17" max="17" width="7.7109375" style="69" customWidth="1"/>
    <col min="18" max="18" width="11.42578125" style="60" customWidth="1"/>
    <col min="19" max="19" width="7.7109375" style="60" customWidth="1"/>
    <col min="20" max="20" width="11.7109375" style="69" customWidth="1"/>
    <col min="21" max="21" width="7.7109375" style="69" customWidth="1"/>
    <col min="22" max="22" width="11.42578125" style="60" customWidth="1"/>
    <col min="23" max="23" width="7.7109375" style="60" customWidth="1"/>
    <col min="24" max="24" width="12" style="60" customWidth="1"/>
    <col min="25" max="25" width="9.42578125" style="60" bestFit="1" customWidth="1"/>
    <col min="26" max="26" width="10.5703125" style="60" customWidth="1"/>
    <col min="27" max="27" width="9.42578125" style="60" bestFit="1" customWidth="1"/>
    <col min="28" max="28" width="11.42578125" style="60" customWidth="1"/>
    <col min="29" max="29" width="9.42578125" style="60" bestFit="1" customWidth="1"/>
    <col min="30" max="30" width="11.42578125" style="60" customWidth="1"/>
    <col min="31" max="31" width="9.42578125" style="60" bestFit="1" customWidth="1"/>
    <col min="32" max="32" width="11.140625" style="60" customWidth="1"/>
    <col min="33" max="33" width="9.42578125" style="60" bestFit="1" customWidth="1"/>
    <col min="34" max="34" width="11.7109375" style="60" customWidth="1"/>
    <col min="35" max="35" width="7.7109375" style="60" customWidth="1"/>
    <col min="36" max="36" width="12.28515625" style="60" customWidth="1"/>
    <col min="37" max="37" width="9.85546875" style="60" customWidth="1"/>
    <col min="38" max="38" width="11.140625" style="60" customWidth="1"/>
    <col min="39" max="39" width="8.85546875" style="60" customWidth="1"/>
    <col min="40" max="40" width="11.140625" style="60" customWidth="1"/>
    <col min="41" max="41" width="7.7109375" style="60" customWidth="1"/>
    <col min="42" max="42" width="12.42578125" style="60" customWidth="1"/>
    <col min="43" max="43" width="7.7109375" style="60" customWidth="1"/>
    <col min="44" max="44" width="13.42578125" style="60" customWidth="1"/>
    <col min="45" max="45" width="7.7109375" style="60" customWidth="1"/>
    <col min="46" max="46" width="10.5703125" style="60" customWidth="1"/>
    <col min="47" max="47" width="7.7109375" style="60" customWidth="1"/>
    <col min="48" max="48" width="12.140625" style="60" customWidth="1"/>
    <col min="49" max="49" width="7.85546875" style="60" customWidth="1"/>
    <col min="50" max="50" width="10.5703125" style="60" customWidth="1"/>
    <col min="51" max="52" width="9.7109375" style="60" customWidth="1"/>
    <col min="53" max="53" width="8.5703125" style="60" customWidth="1"/>
    <col min="54" max="54" width="11.42578125" style="60" customWidth="1"/>
    <col min="55" max="55" width="7.7109375" style="60" customWidth="1"/>
    <col min="56" max="56" width="11.5703125" style="60" customWidth="1"/>
    <col min="57" max="57" width="7.85546875" style="60" customWidth="1"/>
    <col min="58" max="58" width="10.85546875" style="60" customWidth="1"/>
    <col min="59" max="60" width="11" style="60" customWidth="1"/>
    <col min="61" max="61" width="8" style="60" customWidth="1"/>
    <col min="62" max="62" width="11" style="60" customWidth="1"/>
    <col min="63" max="63" width="8.28515625" style="60" customWidth="1"/>
    <col min="64" max="64" width="10.7109375" style="60" customWidth="1"/>
    <col min="65" max="65" width="9.140625" style="60" customWidth="1"/>
    <col min="66" max="66" width="11.42578125" style="60" customWidth="1"/>
    <col min="67" max="67" width="8" style="60" customWidth="1"/>
    <col min="68" max="68" width="10.42578125" style="60" customWidth="1"/>
    <col min="69" max="69" width="12.28515625" style="60" customWidth="1"/>
    <col min="70" max="70" width="11.42578125" style="60" customWidth="1"/>
    <col min="71" max="71" width="12.28515625" style="60" customWidth="1"/>
    <col min="72" max="72" width="11.140625" style="60" customWidth="1"/>
    <col min="73" max="73" width="10.7109375" style="60" customWidth="1"/>
    <col min="74" max="74" width="11.140625" style="60" customWidth="1"/>
    <col min="75" max="75" width="11.42578125" style="60" customWidth="1"/>
    <col min="76" max="76" width="11.140625" style="60" customWidth="1"/>
    <col min="77" max="77" width="13" style="60" customWidth="1"/>
    <col min="78" max="78" width="10.7109375" style="60" customWidth="1"/>
    <col min="79" max="79" width="11" style="60" customWidth="1"/>
    <col min="80" max="80" width="9.42578125" style="60" customWidth="1"/>
    <col min="81" max="81" width="11.5703125" style="60" customWidth="1"/>
    <col min="82" max="82" width="9.7109375" style="60" customWidth="1"/>
    <col min="83" max="83" width="11.28515625" style="60" customWidth="1"/>
    <col min="84" max="84" width="11.85546875" style="60" customWidth="1"/>
    <col min="85" max="89" width="9.140625" style="60"/>
    <col min="90" max="90" width="9.5703125" style="60" bestFit="1" customWidth="1"/>
    <col min="91" max="16384" width="9.140625" style="60"/>
  </cols>
  <sheetData>
    <row r="1" spans="1:90" s="7" customFormat="1" ht="25.5" customHeight="1">
      <c r="A1" s="55" t="s">
        <v>0</v>
      </c>
      <c r="B1" s="53" t="s">
        <v>1</v>
      </c>
      <c r="C1" s="108" t="s">
        <v>2</v>
      </c>
      <c r="D1" s="108" t="s">
        <v>3</v>
      </c>
      <c r="E1" s="110" t="s">
        <v>4</v>
      </c>
      <c r="F1" s="111"/>
      <c r="G1" s="108" t="s">
        <v>5</v>
      </c>
      <c r="H1" s="108"/>
      <c r="I1" s="110" t="s">
        <v>6</v>
      </c>
      <c r="J1" s="111"/>
      <c r="K1" s="108" t="s">
        <v>7</v>
      </c>
      <c r="L1" s="108"/>
      <c r="M1" s="108" t="s">
        <v>8</v>
      </c>
      <c r="N1" s="108"/>
      <c r="O1" s="108" t="s">
        <v>9</v>
      </c>
      <c r="P1" s="108"/>
      <c r="Q1" s="108" t="s">
        <v>10</v>
      </c>
      <c r="R1" s="108"/>
      <c r="S1" s="108" t="s">
        <v>11</v>
      </c>
      <c r="T1" s="108"/>
      <c r="U1" s="108" t="s">
        <v>12</v>
      </c>
      <c r="V1" s="108"/>
      <c r="W1" s="108" t="s">
        <v>13</v>
      </c>
      <c r="X1" s="108"/>
      <c r="Y1" s="108" t="s">
        <v>14</v>
      </c>
      <c r="Z1" s="108"/>
      <c r="AA1" s="108" t="s">
        <v>15</v>
      </c>
      <c r="AB1" s="108"/>
      <c r="AC1" s="108" t="s">
        <v>16</v>
      </c>
      <c r="AD1" s="108"/>
      <c r="AE1" s="108" t="s">
        <v>17</v>
      </c>
      <c r="AF1" s="108"/>
      <c r="AG1" s="108" t="s">
        <v>18</v>
      </c>
      <c r="AH1" s="108"/>
      <c r="AI1" s="108" t="s">
        <v>19</v>
      </c>
      <c r="AJ1" s="108"/>
      <c r="AK1" s="108" t="s">
        <v>20</v>
      </c>
      <c r="AL1" s="108"/>
      <c r="AM1" s="109" t="s">
        <v>21</v>
      </c>
      <c r="AN1" s="109"/>
      <c r="AO1" s="108" t="s">
        <v>22</v>
      </c>
      <c r="AP1" s="108"/>
      <c r="AQ1" s="108" t="s">
        <v>23</v>
      </c>
      <c r="AR1" s="108"/>
      <c r="AS1" s="108" t="s">
        <v>24</v>
      </c>
      <c r="AT1" s="108"/>
      <c r="AU1" s="108" t="s">
        <v>25</v>
      </c>
      <c r="AV1" s="108"/>
      <c r="AW1" s="108" t="s">
        <v>26</v>
      </c>
      <c r="AX1" s="108"/>
      <c r="AY1" s="108" t="s">
        <v>27</v>
      </c>
      <c r="AZ1" s="108"/>
      <c r="BA1" s="108" t="s">
        <v>28</v>
      </c>
      <c r="BB1" s="108"/>
      <c r="BC1" s="108" t="s">
        <v>29</v>
      </c>
      <c r="BD1" s="108"/>
      <c r="BE1" s="108" t="s">
        <v>30</v>
      </c>
      <c r="BF1" s="108"/>
      <c r="BG1" s="108" t="s">
        <v>31</v>
      </c>
      <c r="BH1" s="108"/>
      <c r="BI1" s="108" t="s">
        <v>32</v>
      </c>
      <c r="BJ1" s="108"/>
      <c r="BK1" s="108" t="s">
        <v>33</v>
      </c>
      <c r="BL1" s="108"/>
      <c r="BM1" s="108" t="s">
        <v>34</v>
      </c>
      <c r="BN1" s="108"/>
      <c r="BO1" s="108" t="s">
        <v>35</v>
      </c>
      <c r="BP1" s="108"/>
      <c r="BQ1" s="108" t="s">
        <v>36</v>
      </c>
      <c r="BR1" s="108"/>
      <c r="BS1" s="108" t="s">
        <v>37</v>
      </c>
      <c r="BT1" s="108"/>
      <c r="BU1" s="108" t="s">
        <v>38</v>
      </c>
      <c r="BV1" s="108"/>
      <c r="BW1" s="108" t="s">
        <v>39</v>
      </c>
      <c r="BX1" s="108"/>
      <c r="BY1" s="108" t="s">
        <v>40</v>
      </c>
      <c r="BZ1" s="108"/>
      <c r="CA1" s="108" t="s">
        <v>41</v>
      </c>
      <c r="CB1" s="108"/>
      <c r="CC1" s="108" t="s">
        <v>42</v>
      </c>
      <c r="CD1" s="108"/>
      <c r="CE1" s="108" t="s">
        <v>43</v>
      </c>
      <c r="CF1" s="108"/>
    </row>
    <row r="2" spans="1:90" s="7" customFormat="1" ht="12.75">
      <c r="A2" s="112"/>
      <c r="B2" s="112"/>
      <c r="C2" s="108"/>
      <c r="D2" s="108"/>
      <c r="E2" s="53" t="s">
        <v>44</v>
      </c>
      <c r="F2" s="33" t="s">
        <v>45</v>
      </c>
      <c r="G2" s="53" t="s">
        <v>44</v>
      </c>
      <c r="H2" s="33" t="s">
        <v>45</v>
      </c>
      <c r="I2" s="53" t="s">
        <v>44</v>
      </c>
      <c r="J2" s="33" t="s">
        <v>45</v>
      </c>
      <c r="K2" s="53" t="s">
        <v>44</v>
      </c>
      <c r="L2" s="33" t="s">
        <v>45</v>
      </c>
      <c r="M2" s="53" t="s">
        <v>44</v>
      </c>
      <c r="N2" s="33" t="s">
        <v>45</v>
      </c>
      <c r="O2" s="53" t="s">
        <v>44</v>
      </c>
      <c r="P2" s="33" t="s">
        <v>45</v>
      </c>
      <c r="Q2" s="53" t="s">
        <v>44</v>
      </c>
      <c r="R2" s="33" t="s">
        <v>45</v>
      </c>
      <c r="S2" s="53" t="s">
        <v>44</v>
      </c>
      <c r="T2" s="33" t="s">
        <v>45</v>
      </c>
      <c r="U2" s="53" t="s">
        <v>44</v>
      </c>
      <c r="V2" s="33" t="s">
        <v>45</v>
      </c>
      <c r="W2" s="53" t="s">
        <v>44</v>
      </c>
      <c r="X2" s="33" t="s">
        <v>45</v>
      </c>
      <c r="Y2" s="53" t="s">
        <v>44</v>
      </c>
      <c r="Z2" s="33" t="s">
        <v>45</v>
      </c>
      <c r="AA2" s="53" t="s">
        <v>44</v>
      </c>
      <c r="AB2" s="33" t="s">
        <v>45</v>
      </c>
      <c r="AC2" s="53" t="s">
        <v>44</v>
      </c>
      <c r="AD2" s="33" t="s">
        <v>45</v>
      </c>
      <c r="AE2" s="53" t="s">
        <v>44</v>
      </c>
      <c r="AF2" s="33" t="s">
        <v>45</v>
      </c>
      <c r="AG2" s="53" t="s">
        <v>44</v>
      </c>
      <c r="AH2" s="33" t="s">
        <v>45</v>
      </c>
      <c r="AI2" s="53" t="s">
        <v>44</v>
      </c>
      <c r="AJ2" s="33" t="s">
        <v>45</v>
      </c>
      <c r="AK2" s="53" t="s">
        <v>44</v>
      </c>
      <c r="AL2" s="33" t="s">
        <v>45</v>
      </c>
      <c r="AM2" s="53" t="s">
        <v>44</v>
      </c>
      <c r="AN2" s="33" t="s">
        <v>45</v>
      </c>
      <c r="AO2" s="53" t="s">
        <v>44</v>
      </c>
      <c r="AP2" s="33" t="s">
        <v>45</v>
      </c>
      <c r="AQ2" s="53" t="s">
        <v>44</v>
      </c>
      <c r="AR2" s="33" t="s">
        <v>45</v>
      </c>
      <c r="AS2" s="53" t="s">
        <v>44</v>
      </c>
      <c r="AT2" s="33" t="s">
        <v>45</v>
      </c>
      <c r="AU2" s="53" t="s">
        <v>44</v>
      </c>
      <c r="AV2" s="33" t="s">
        <v>45</v>
      </c>
      <c r="AW2" s="53" t="s">
        <v>44</v>
      </c>
      <c r="AX2" s="33" t="s">
        <v>45</v>
      </c>
      <c r="AY2" s="53" t="s">
        <v>44</v>
      </c>
      <c r="AZ2" s="33" t="s">
        <v>45</v>
      </c>
      <c r="BA2" s="53" t="s">
        <v>44</v>
      </c>
      <c r="BB2" s="33" t="s">
        <v>45</v>
      </c>
      <c r="BC2" s="53" t="s">
        <v>44</v>
      </c>
      <c r="BD2" s="33" t="s">
        <v>45</v>
      </c>
      <c r="BE2" s="53" t="s">
        <v>44</v>
      </c>
      <c r="BF2" s="33" t="s">
        <v>45</v>
      </c>
      <c r="BG2" s="53" t="s">
        <v>44</v>
      </c>
      <c r="BH2" s="33" t="s">
        <v>45</v>
      </c>
      <c r="BI2" s="53" t="s">
        <v>44</v>
      </c>
      <c r="BJ2" s="33" t="s">
        <v>45</v>
      </c>
      <c r="BK2" s="53" t="s">
        <v>44</v>
      </c>
      <c r="BL2" s="33" t="s">
        <v>45</v>
      </c>
      <c r="BM2" s="53" t="s">
        <v>44</v>
      </c>
      <c r="BN2" s="33" t="s">
        <v>45</v>
      </c>
      <c r="BO2" s="53" t="s">
        <v>44</v>
      </c>
      <c r="BP2" s="33" t="s">
        <v>45</v>
      </c>
      <c r="BQ2" s="53" t="s">
        <v>44</v>
      </c>
      <c r="BR2" s="33" t="s">
        <v>45</v>
      </c>
      <c r="BS2" s="53" t="s">
        <v>44</v>
      </c>
      <c r="BT2" s="33" t="s">
        <v>45</v>
      </c>
      <c r="BU2" s="53" t="s">
        <v>44</v>
      </c>
      <c r="BV2" s="33" t="s">
        <v>45</v>
      </c>
      <c r="BW2" s="53" t="s">
        <v>44</v>
      </c>
      <c r="BX2" s="33" t="s">
        <v>45</v>
      </c>
      <c r="BY2" s="53" t="s">
        <v>44</v>
      </c>
      <c r="BZ2" s="33" t="s">
        <v>45</v>
      </c>
      <c r="CA2" s="53" t="s">
        <v>44</v>
      </c>
      <c r="CB2" s="33" t="s">
        <v>45</v>
      </c>
      <c r="CC2" s="53" t="s">
        <v>44</v>
      </c>
      <c r="CD2" s="33" t="s">
        <v>45</v>
      </c>
      <c r="CE2" s="53" t="s">
        <v>44</v>
      </c>
      <c r="CF2" s="53" t="s">
        <v>45</v>
      </c>
    </row>
    <row r="3" spans="1:90" s="7" customFormat="1" ht="12.75">
      <c r="A3" s="113" t="s">
        <v>46</v>
      </c>
      <c r="B3" s="114"/>
      <c r="C3" s="1"/>
      <c r="D3" s="1"/>
      <c r="E3" s="1"/>
      <c r="F3" s="1"/>
      <c r="G3" s="2"/>
      <c r="H3" s="3"/>
      <c r="I3" s="1"/>
      <c r="J3" s="4"/>
      <c r="K3" s="1"/>
      <c r="L3" s="2"/>
      <c r="M3" s="1"/>
      <c r="N3" s="1"/>
      <c r="O3" s="1"/>
      <c r="P3" s="5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6"/>
      <c r="AI3" s="1"/>
      <c r="AJ3" s="1"/>
      <c r="AK3" s="1"/>
      <c r="AL3" s="6"/>
      <c r="AM3" s="1"/>
      <c r="AN3" s="6"/>
      <c r="AO3" s="1"/>
      <c r="AP3" s="6"/>
      <c r="AQ3" s="1"/>
      <c r="AR3" s="6"/>
      <c r="AS3" s="1"/>
      <c r="AT3" s="1"/>
      <c r="AU3" s="1"/>
      <c r="AV3" s="6"/>
      <c r="AW3" s="1"/>
      <c r="AX3" s="1"/>
      <c r="AY3" s="1"/>
      <c r="AZ3" s="1"/>
      <c r="BA3" s="1"/>
      <c r="BB3" s="1"/>
      <c r="BC3" s="1"/>
      <c r="BD3" s="6"/>
      <c r="BE3" s="1"/>
      <c r="BF3" s="5"/>
      <c r="BG3" s="1"/>
      <c r="BH3" s="1"/>
      <c r="BI3" s="1"/>
      <c r="BJ3" s="1"/>
      <c r="BK3" s="1"/>
      <c r="BL3" s="5"/>
      <c r="BM3" s="1"/>
      <c r="BN3" s="1"/>
      <c r="BO3" s="1"/>
      <c r="BP3" s="1"/>
      <c r="BQ3" s="1"/>
      <c r="BR3" s="6"/>
      <c r="BS3" s="1"/>
      <c r="BT3" s="6"/>
      <c r="BU3" s="1"/>
      <c r="BV3" s="1"/>
      <c r="BW3" s="1"/>
      <c r="BX3" s="5"/>
      <c r="BY3" s="1"/>
      <c r="BZ3" s="5"/>
      <c r="CA3" s="1"/>
      <c r="CB3" s="5"/>
      <c r="CC3" s="1"/>
      <c r="CD3" s="5"/>
      <c r="CE3" s="56"/>
      <c r="CF3" s="5"/>
    </row>
    <row r="4" spans="1:90">
      <c r="A4" s="107" t="s">
        <v>139</v>
      </c>
      <c r="B4" s="106" t="s">
        <v>138</v>
      </c>
    </row>
    <row r="5" spans="1:90" ht="25.5">
      <c r="A5" s="9" t="s">
        <v>47</v>
      </c>
      <c r="B5" s="8" t="s">
        <v>48</v>
      </c>
      <c r="C5" s="12">
        <v>0.06</v>
      </c>
      <c r="D5" s="9" t="s">
        <v>49</v>
      </c>
      <c r="E5" s="8">
        <v>140</v>
      </c>
      <c r="F5" s="2">
        <f>E5*C5</f>
        <v>8.4</v>
      </c>
      <c r="G5" s="10">
        <v>41</v>
      </c>
      <c r="H5" s="3">
        <f>G5*C5</f>
        <v>2.46</v>
      </c>
      <c r="I5" s="8">
        <v>178</v>
      </c>
      <c r="J5" s="57">
        <f>I5*C5</f>
        <v>10.68</v>
      </c>
      <c r="K5" s="8">
        <v>161</v>
      </c>
      <c r="L5" s="57">
        <f>K5*C5</f>
        <v>9.66</v>
      </c>
      <c r="M5" s="8">
        <v>134</v>
      </c>
      <c r="N5" s="2">
        <f>C5*M5</f>
        <v>8.0399999999999991</v>
      </c>
      <c r="O5" s="8">
        <v>152</v>
      </c>
      <c r="P5" s="57">
        <f>O5*C5</f>
        <v>9.1199999999999992</v>
      </c>
      <c r="Q5" s="8">
        <v>159</v>
      </c>
      <c r="R5" s="57">
        <f>Q5*C5</f>
        <v>9.5399999999999991</v>
      </c>
      <c r="S5" s="8">
        <v>95</v>
      </c>
      <c r="T5" s="8">
        <f>S5*C5</f>
        <v>5.7</v>
      </c>
      <c r="U5" s="8">
        <v>191</v>
      </c>
      <c r="V5" s="57">
        <f>U5*C5</f>
        <v>11.459999999999999</v>
      </c>
      <c r="W5" s="8">
        <v>253</v>
      </c>
      <c r="X5" s="57">
        <f>W5*C5</f>
        <v>15.18</v>
      </c>
      <c r="Y5" s="8">
        <v>252</v>
      </c>
      <c r="Z5" s="58">
        <f>Y5*C5</f>
        <v>15.12</v>
      </c>
      <c r="AA5" s="8">
        <v>137</v>
      </c>
      <c r="AB5" s="57">
        <f>AA5*C5</f>
        <v>8.2199999999999989</v>
      </c>
      <c r="AC5" s="8">
        <v>143</v>
      </c>
      <c r="AD5" s="57">
        <f>AC5*C5</f>
        <v>8.58</v>
      </c>
      <c r="AE5" s="8">
        <v>70</v>
      </c>
      <c r="AF5" s="57">
        <f>AE5*C5</f>
        <v>4.2</v>
      </c>
      <c r="AG5" s="8">
        <v>100</v>
      </c>
      <c r="AH5" s="57">
        <f>AG5*C5</f>
        <v>6</v>
      </c>
      <c r="AI5" s="8">
        <v>161</v>
      </c>
      <c r="AJ5" s="57">
        <f>AI5*C5</f>
        <v>9.66</v>
      </c>
      <c r="AK5" s="8">
        <v>88</v>
      </c>
      <c r="AL5" s="57">
        <f>AK5*C5</f>
        <v>5.2799999999999994</v>
      </c>
      <c r="AM5" s="8">
        <v>127</v>
      </c>
      <c r="AN5" s="57">
        <f>AM5*C5</f>
        <v>7.62</v>
      </c>
      <c r="AO5" s="8">
        <v>61</v>
      </c>
      <c r="AP5" s="57">
        <f>AO5*C5</f>
        <v>3.6599999999999997</v>
      </c>
      <c r="AQ5" s="8">
        <v>123</v>
      </c>
      <c r="AR5" s="57">
        <f>AQ5*C5</f>
        <v>7.38</v>
      </c>
      <c r="AS5" s="8">
        <v>241</v>
      </c>
      <c r="AT5" s="57">
        <f>AS5*C5</f>
        <v>14.459999999999999</v>
      </c>
      <c r="AU5" s="8">
        <v>90</v>
      </c>
      <c r="AV5" s="57">
        <f>C5*AU5</f>
        <v>5.3999999999999995</v>
      </c>
      <c r="AW5" s="8">
        <v>253</v>
      </c>
      <c r="AX5" s="57">
        <f>AW5*C5</f>
        <v>15.18</v>
      </c>
      <c r="AY5" s="8">
        <v>187</v>
      </c>
      <c r="AZ5" s="57">
        <f>AY5*C5</f>
        <v>11.219999999999999</v>
      </c>
      <c r="BA5" s="8">
        <v>132</v>
      </c>
      <c r="BB5" s="57">
        <f>BA5*C5</f>
        <v>7.92</v>
      </c>
      <c r="BC5" s="8">
        <v>265</v>
      </c>
      <c r="BD5" s="57">
        <f>C5*BC5</f>
        <v>15.899999999999999</v>
      </c>
      <c r="BE5" s="8">
        <v>0</v>
      </c>
      <c r="BF5" s="57">
        <f>BE5*C5</f>
        <v>0</v>
      </c>
      <c r="BG5" s="8">
        <v>182</v>
      </c>
      <c r="BH5" s="57">
        <f>BG5*C5</f>
        <v>10.92</v>
      </c>
      <c r="BI5" s="8">
        <v>200</v>
      </c>
      <c r="BJ5" s="57">
        <f>BI5*C5</f>
        <v>12</v>
      </c>
      <c r="BK5" s="8">
        <v>110</v>
      </c>
      <c r="BL5" s="57">
        <f>BK5*C5</f>
        <v>6.6</v>
      </c>
      <c r="BM5" s="8">
        <v>197</v>
      </c>
      <c r="BN5" s="57">
        <f>BM5*C5</f>
        <v>11.82</v>
      </c>
      <c r="BO5" s="8">
        <v>205</v>
      </c>
      <c r="BP5" s="57">
        <f>BO5*C5</f>
        <v>12.299999999999999</v>
      </c>
      <c r="BQ5" s="8">
        <v>40</v>
      </c>
      <c r="BR5" s="57">
        <f>BQ5*C5</f>
        <v>2.4</v>
      </c>
      <c r="BS5" s="8">
        <v>34</v>
      </c>
      <c r="BT5" s="57">
        <f>BS5*C5</f>
        <v>2.04</v>
      </c>
      <c r="BU5" s="8">
        <v>169</v>
      </c>
      <c r="BV5" s="57">
        <f>BU5*C5</f>
        <v>10.139999999999999</v>
      </c>
      <c r="BW5" s="8">
        <v>171</v>
      </c>
      <c r="BX5" s="57">
        <f>BW5*C5</f>
        <v>10.26</v>
      </c>
      <c r="BY5" s="8">
        <v>138</v>
      </c>
      <c r="BZ5" s="57">
        <f>BY5*C5</f>
        <v>8.2799999999999994</v>
      </c>
      <c r="CA5" s="8">
        <v>182</v>
      </c>
      <c r="CB5" s="57">
        <f>CA5*C5</f>
        <v>10.92</v>
      </c>
      <c r="CC5" s="8">
        <v>193</v>
      </c>
      <c r="CD5" s="57">
        <f>CC5*C5</f>
        <v>11.58</v>
      </c>
      <c r="CE5" s="56">
        <f t="shared" ref="CE5:CF16" si="0">E5+G5+I5+K5+M5+O5+Q5+S5+U5+W5+Y5+AA5+AC5+AE5+AG5+AK5+AM5+AI5+AO5+AQ5+AS5+AU5+AW5+AY5+BA5+BC5+BE5+BG5+BI5+BK5+BM5+BO5+BQ5+BS5+BU5+BW5+BY5+CA5+CC5</f>
        <v>5755</v>
      </c>
      <c r="CF5" s="59">
        <f t="shared" si="0"/>
        <v>345.29999999999995</v>
      </c>
    </row>
    <row r="6" spans="1:90" ht="25.5">
      <c r="A6" s="9" t="s">
        <v>50</v>
      </c>
      <c r="B6" s="8" t="s">
        <v>51</v>
      </c>
      <c r="C6" s="12">
        <v>0.2</v>
      </c>
      <c r="D6" s="9" t="s">
        <v>52</v>
      </c>
      <c r="E6" s="8">
        <v>9</v>
      </c>
      <c r="F6" s="2">
        <f>E6*C6</f>
        <v>1.8</v>
      </c>
      <c r="G6" s="10">
        <v>5</v>
      </c>
      <c r="H6" s="3">
        <f>G6*C6</f>
        <v>1</v>
      </c>
      <c r="I6" s="8">
        <v>11</v>
      </c>
      <c r="J6" s="57">
        <f>I6*C6</f>
        <v>2.2000000000000002</v>
      </c>
      <c r="K6" s="8">
        <v>11</v>
      </c>
      <c r="L6" s="57">
        <f>K6*C6</f>
        <v>2.2000000000000002</v>
      </c>
      <c r="M6" s="8">
        <v>18</v>
      </c>
      <c r="N6" s="2">
        <f>C6*M6</f>
        <v>3.6</v>
      </c>
      <c r="O6" s="8">
        <v>17</v>
      </c>
      <c r="P6" s="57">
        <f>O6*C6</f>
        <v>3.4000000000000004</v>
      </c>
      <c r="Q6" s="8">
        <v>14</v>
      </c>
      <c r="R6" s="57">
        <f>Q6*C6</f>
        <v>2.8000000000000003</v>
      </c>
      <c r="S6" s="8">
        <v>11</v>
      </c>
      <c r="T6" s="8">
        <f>S6*C6</f>
        <v>2.2000000000000002</v>
      </c>
      <c r="U6" s="8">
        <v>18</v>
      </c>
      <c r="V6" s="57">
        <f>U6*C6</f>
        <v>3.6</v>
      </c>
      <c r="W6" s="8">
        <v>27</v>
      </c>
      <c r="X6" s="57">
        <f>W6*C6</f>
        <v>5.4</v>
      </c>
      <c r="Y6" s="8">
        <v>24</v>
      </c>
      <c r="Z6" s="61">
        <f>Y6*C6</f>
        <v>4.8000000000000007</v>
      </c>
      <c r="AA6" s="8">
        <v>14</v>
      </c>
      <c r="AB6" s="57">
        <f>AA6*C6</f>
        <v>2.8000000000000003</v>
      </c>
      <c r="AC6" s="8">
        <v>10</v>
      </c>
      <c r="AD6" s="57">
        <f>AC6*C6</f>
        <v>2</v>
      </c>
      <c r="AE6" s="8">
        <v>7</v>
      </c>
      <c r="AF6" s="57">
        <f>AE6*C6</f>
        <v>1.4000000000000001</v>
      </c>
      <c r="AG6" s="8">
        <v>11</v>
      </c>
      <c r="AH6" s="57">
        <f>AG6*C6</f>
        <v>2.2000000000000002</v>
      </c>
      <c r="AI6" s="8">
        <v>16</v>
      </c>
      <c r="AJ6" s="57">
        <f>AI6*C6</f>
        <v>3.2</v>
      </c>
      <c r="AK6" s="8">
        <v>7</v>
      </c>
      <c r="AL6" s="57">
        <f>AK6*C6</f>
        <v>1.4000000000000001</v>
      </c>
      <c r="AM6" s="8">
        <v>7</v>
      </c>
      <c r="AN6" s="57">
        <f>AM6*C6</f>
        <v>1.4000000000000001</v>
      </c>
      <c r="AO6" s="8">
        <v>7</v>
      </c>
      <c r="AP6" s="57">
        <f>AO6*C6</f>
        <v>1.4000000000000001</v>
      </c>
      <c r="AQ6" s="8">
        <v>13</v>
      </c>
      <c r="AR6" s="57">
        <f>AQ6*C6</f>
        <v>2.6</v>
      </c>
      <c r="AS6" s="8">
        <v>21</v>
      </c>
      <c r="AT6" s="57">
        <f>AS6*C6</f>
        <v>4.2</v>
      </c>
      <c r="AU6" s="8">
        <v>9</v>
      </c>
      <c r="AV6" s="57">
        <f>C6*AU6</f>
        <v>1.8</v>
      </c>
      <c r="AW6" s="8">
        <v>16</v>
      </c>
      <c r="AX6" s="57">
        <f>AW6*C6</f>
        <v>3.2</v>
      </c>
      <c r="AY6" s="8">
        <v>20</v>
      </c>
      <c r="AZ6" s="57">
        <f>AY6*C6</f>
        <v>4</v>
      </c>
      <c r="BA6" s="8">
        <v>14</v>
      </c>
      <c r="BB6" s="57">
        <f>BA6*C6</f>
        <v>2.8000000000000003</v>
      </c>
      <c r="BC6" s="8">
        <v>24</v>
      </c>
      <c r="BD6" s="57">
        <f>C6*BC6</f>
        <v>4.8000000000000007</v>
      </c>
      <c r="BE6" s="8">
        <v>0</v>
      </c>
      <c r="BF6" s="57">
        <f>BE6*C6</f>
        <v>0</v>
      </c>
      <c r="BG6" s="8">
        <v>14</v>
      </c>
      <c r="BH6" s="57">
        <f>BG6*C6</f>
        <v>2.8000000000000003</v>
      </c>
      <c r="BI6" s="8">
        <v>19</v>
      </c>
      <c r="BJ6" s="57">
        <f>BI6*C6</f>
        <v>3.8000000000000003</v>
      </c>
      <c r="BK6" s="8">
        <v>10</v>
      </c>
      <c r="BL6" s="57">
        <f>BK6*C6</f>
        <v>2</v>
      </c>
      <c r="BM6" s="8">
        <v>20</v>
      </c>
      <c r="BN6" s="57">
        <f>BM6*C6</f>
        <v>4</v>
      </c>
      <c r="BO6" s="8">
        <v>20</v>
      </c>
      <c r="BP6" s="57">
        <f>BO6*C6</f>
        <v>4</v>
      </c>
      <c r="BQ6" s="8">
        <v>6</v>
      </c>
      <c r="BR6" s="57">
        <f>BQ6*C6</f>
        <v>1.2000000000000002</v>
      </c>
      <c r="BS6" s="8">
        <v>5</v>
      </c>
      <c r="BT6" s="57">
        <f>BS6*C6</f>
        <v>1</v>
      </c>
      <c r="BU6" s="8">
        <v>17</v>
      </c>
      <c r="BV6" s="57">
        <f>BU6*C6</f>
        <v>3.4000000000000004</v>
      </c>
      <c r="BW6" s="8">
        <v>19</v>
      </c>
      <c r="BX6" s="57">
        <f>BW6*C6</f>
        <v>3.8000000000000003</v>
      </c>
      <c r="BY6" s="8">
        <v>11</v>
      </c>
      <c r="BZ6" s="57">
        <f>BY6*C6</f>
        <v>2.2000000000000002</v>
      </c>
      <c r="CA6" s="8">
        <v>16</v>
      </c>
      <c r="CB6" s="57">
        <f>CA6*C6</f>
        <v>3.2</v>
      </c>
      <c r="CC6" s="8">
        <v>18</v>
      </c>
      <c r="CD6" s="57">
        <f>CC6*C6</f>
        <v>3.6</v>
      </c>
      <c r="CE6" s="56">
        <f t="shared" si="0"/>
        <v>536</v>
      </c>
      <c r="CF6" s="59">
        <f t="shared" si="0"/>
        <v>107.19999999999999</v>
      </c>
    </row>
    <row r="7" spans="1:90" ht="25.5">
      <c r="A7" s="9" t="s">
        <v>53</v>
      </c>
      <c r="B7" s="8" t="s">
        <v>54</v>
      </c>
      <c r="C7" s="12">
        <v>1</v>
      </c>
      <c r="D7" s="9" t="s">
        <v>55</v>
      </c>
      <c r="E7" s="8">
        <v>1</v>
      </c>
      <c r="F7" s="2">
        <v>1</v>
      </c>
      <c r="G7" s="11">
        <v>1</v>
      </c>
      <c r="H7" s="3">
        <v>1</v>
      </c>
      <c r="I7" s="8">
        <v>1</v>
      </c>
      <c r="J7" s="57">
        <v>1</v>
      </c>
      <c r="K7" s="8">
        <v>1</v>
      </c>
      <c r="L7" s="57">
        <v>1</v>
      </c>
      <c r="M7" s="8">
        <v>1</v>
      </c>
      <c r="N7" s="2">
        <v>1</v>
      </c>
      <c r="O7" s="8">
        <v>1</v>
      </c>
      <c r="P7" s="57">
        <v>1</v>
      </c>
      <c r="Q7" s="8">
        <v>1</v>
      </c>
      <c r="R7" s="57">
        <v>1</v>
      </c>
      <c r="S7" s="8">
        <v>1</v>
      </c>
      <c r="T7" s="8">
        <v>1</v>
      </c>
      <c r="U7" s="8">
        <v>1</v>
      </c>
      <c r="V7" s="57">
        <v>1</v>
      </c>
      <c r="W7" s="8">
        <v>1</v>
      </c>
      <c r="X7" s="57">
        <v>1</v>
      </c>
      <c r="Y7" s="8">
        <v>1</v>
      </c>
      <c r="Z7" s="61">
        <v>1</v>
      </c>
      <c r="AA7" s="8">
        <v>1</v>
      </c>
      <c r="AB7" s="57">
        <v>1</v>
      </c>
      <c r="AC7" s="8">
        <v>1</v>
      </c>
      <c r="AD7" s="57">
        <v>1</v>
      </c>
      <c r="AE7" s="8">
        <v>1</v>
      </c>
      <c r="AF7" s="57">
        <v>1</v>
      </c>
      <c r="AG7" s="8">
        <v>1</v>
      </c>
      <c r="AH7" s="57">
        <v>1</v>
      </c>
      <c r="AI7" s="8">
        <v>1</v>
      </c>
      <c r="AJ7" s="57">
        <v>1</v>
      </c>
      <c r="AK7" s="8">
        <v>1</v>
      </c>
      <c r="AL7" s="57">
        <v>1</v>
      </c>
      <c r="AM7" s="8">
        <v>1</v>
      </c>
      <c r="AN7" s="57">
        <v>1</v>
      </c>
      <c r="AO7" s="8">
        <v>1</v>
      </c>
      <c r="AP7" s="57">
        <v>1</v>
      </c>
      <c r="AQ7" s="8">
        <v>1</v>
      </c>
      <c r="AR7" s="57">
        <v>1</v>
      </c>
      <c r="AS7" s="8">
        <v>1</v>
      </c>
      <c r="AT7" s="57">
        <v>1</v>
      </c>
      <c r="AU7" s="8">
        <v>1</v>
      </c>
      <c r="AV7" s="57">
        <v>1</v>
      </c>
      <c r="AW7" s="8">
        <v>1</v>
      </c>
      <c r="AX7" s="57">
        <v>1</v>
      </c>
      <c r="AY7" s="8">
        <v>1</v>
      </c>
      <c r="AZ7" s="57">
        <v>1</v>
      </c>
      <c r="BA7" s="8">
        <v>1</v>
      </c>
      <c r="BB7" s="57">
        <v>1</v>
      </c>
      <c r="BC7" s="8">
        <v>1</v>
      </c>
      <c r="BD7" s="57">
        <v>1</v>
      </c>
      <c r="BE7" s="8">
        <v>0</v>
      </c>
      <c r="BF7" s="57">
        <v>0</v>
      </c>
      <c r="BG7" s="8">
        <v>1</v>
      </c>
      <c r="BH7" s="57">
        <v>1</v>
      </c>
      <c r="BI7" s="8">
        <v>1</v>
      </c>
      <c r="BJ7" s="57">
        <v>1</v>
      </c>
      <c r="BK7" s="8">
        <v>1</v>
      </c>
      <c r="BL7" s="57">
        <v>1</v>
      </c>
      <c r="BM7" s="8">
        <v>1</v>
      </c>
      <c r="BN7" s="57">
        <v>1</v>
      </c>
      <c r="BO7" s="8">
        <v>1</v>
      </c>
      <c r="BP7" s="57">
        <v>1</v>
      </c>
      <c r="BQ7" s="8">
        <v>1</v>
      </c>
      <c r="BR7" s="57">
        <v>1</v>
      </c>
      <c r="BS7" s="8">
        <v>1</v>
      </c>
      <c r="BT7" s="57">
        <v>1</v>
      </c>
      <c r="BU7" s="8">
        <v>1</v>
      </c>
      <c r="BV7" s="57">
        <v>1</v>
      </c>
      <c r="BW7" s="8">
        <v>1</v>
      </c>
      <c r="BX7" s="57">
        <v>1</v>
      </c>
      <c r="BY7" s="8">
        <v>1</v>
      </c>
      <c r="BZ7" s="57">
        <v>1</v>
      </c>
      <c r="CA7" s="8">
        <v>1</v>
      </c>
      <c r="CB7" s="57">
        <v>1</v>
      </c>
      <c r="CC7" s="8">
        <v>1</v>
      </c>
      <c r="CD7" s="57">
        <v>1</v>
      </c>
      <c r="CE7" s="56">
        <f t="shared" si="0"/>
        <v>38</v>
      </c>
      <c r="CF7" s="59">
        <f t="shared" si="0"/>
        <v>38</v>
      </c>
    </row>
    <row r="8" spans="1:90" s="7" customFormat="1" ht="12.75">
      <c r="A8" s="9">
        <v>2</v>
      </c>
      <c r="B8" s="8" t="s">
        <v>56</v>
      </c>
      <c r="C8" s="12">
        <v>0.5</v>
      </c>
      <c r="D8" s="9" t="s">
        <v>55</v>
      </c>
      <c r="E8" s="8">
        <v>1</v>
      </c>
      <c r="F8" s="57">
        <f>E8*C8</f>
        <v>0.5</v>
      </c>
      <c r="G8" s="10">
        <v>1</v>
      </c>
      <c r="H8" s="57">
        <f>G8*F8</f>
        <v>0.5</v>
      </c>
      <c r="I8" s="8">
        <v>1</v>
      </c>
      <c r="J8" s="57">
        <f>I8*C8</f>
        <v>0.5</v>
      </c>
      <c r="K8" s="8">
        <v>1</v>
      </c>
      <c r="L8" s="57">
        <f>K8*C8</f>
        <v>0.5</v>
      </c>
      <c r="M8" s="8">
        <v>1</v>
      </c>
      <c r="N8" s="57">
        <f>M8*C8</f>
        <v>0.5</v>
      </c>
      <c r="O8" s="8">
        <v>1</v>
      </c>
      <c r="P8" s="57">
        <f t="shared" ref="P8:P16" si="1">O8*C8</f>
        <v>0.5</v>
      </c>
      <c r="Q8" s="8">
        <v>1</v>
      </c>
      <c r="R8" s="57">
        <f>Q8*C8</f>
        <v>0.5</v>
      </c>
      <c r="S8" s="8">
        <v>1</v>
      </c>
      <c r="T8" s="57">
        <f>S8*C8</f>
        <v>0.5</v>
      </c>
      <c r="U8" s="8">
        <v>1</v>
      </c>
      <c r="V8" s="57">
        <f>U8*C8</f>
        <v>0.5</v>
      </c>
      <c r="W8" s="8">
        <v>1</v>
      </c>
      <c r="X8" s="57">
        <f>W8*C8</f>
        <v>0.5</v>
      </c>
      <c r="Y8" s="8">
        <v>1</v>
      </c>
      <c r="Z8" s="57">
        <f>Y8*C8</f>
        <v>0.5</v>
      </c>
      <c r="AA8" s="8">
        <v>1</v>
      </c>
      <c r="AB8" s="57">
        <f>AA8*C8</f>
        <v>0.5</v>
      </c>
      <c r="AC8" s="8">
        <v>1</v>
      </c>
      <c r="AD8" s="57">
        <f>AC8*C8</f>
        <v>0.5</v>
      </c>
      <c r="AE8" s="8">
        <v>1</v>
      </c>
      <c r="AF8" s="57">
        <f>AE8*C8</f>
        <v>0.5</v>
      </c>
      <c r="AG8" s="8">
        <v>1</v>
      </c>
      <c r="AH8" s="57">
        <f>AG8*C8</f>
        <v>0.5</v>
      </c>
      <c r="AI8" s="8">
        <v>1</v>
      </c>
      <c r="AJ8" s="57">
        <f>AI8*C8</f>
        <v>0.5</v>
      </c>
      <c r="AK8" s="8">
        <v>1</v>
      </c>
      <c r="AL8" s="57">
        <f>AK8*C8</f>
        <v>0.5</v>
      </c>
      <c r="AM8" s="8">
        <v>1</v>
      </c>
      <c r="AN8" s="57">
        <f>AM8*C8</f>
        <v>0.5</v>
      </c>
      <c r="AO8" s="8">
        <v>1</v>
      </c>
      <c r="AP8" s="57">
        <f>AO8*C8</f>
        <v>0.5</v>
      </c>
      <c r="AQ8" s="8">
        <v>1</v>
      </c>
      <c r="AR8" s="57">
        <f>AQ8*C8</f>
        <v>0.5</v>
      </c>
      <c r="AS8" s="8">
        <v>1</v>
      </c>
      <c r="AT8" s="57">
        <f t="shared" ref="AT8:AT16" si="2">AS8*C8</f>
        <v>0.5</v>
      </c>
      <c r="AU8" s="8">
        <v>1</v>
      </c>
      <c r="AV8" s="57">
        <f>AU8*C8</f>
        <v>0.5</v>
      </c>
      <c r="AW8" s="8">
        <v>1</v>
      </c>
      <c r="AX8" s="57">
        <f>AW8*C8</f>
        <v>0.5</v>
      </c>
      <c r="AY8" s="8">
        <v>1</v>
      </c>
      <c r="AZ8" s="57">
        <f>AY8*C8</f>
        <v>0.5</v>
      </c>
      <c r="BA8" s="8">
        <v>1</v>
      </c>
      <c r="BB8" s="57">
        <f>BA8*C8</f>
        <v>0.5</v>
      </c>
      <c r="BC8" s="8">
        <v>1</v>
      </c>
      <c r="BD8" s="57">
        <f>BC8*C8</f>
        <v>0.5</v>
      </c>
      <c r="BE8" s="8">
        <v>0</v>
      </c>
      <c r="BF8" s="57">
        <v>0</v>
      </c>
      <c r="BG8" s="8">
        <v>1</v>
      </c>
      <c r="BH8" s="57">
        <f>BG8*C8</f>
        <v>0.5</v>
      </c>
      <c r="BI8" s="8">
        <v>1</v>
      </c>
      <c r="BJ8" s="57">
        <f>BI8*C8</f>
        <v>0.5</v>
      </c>
      <c r="BK8" s="8">
        <v>1</v>
      </c>
      <c r="BL8" s="57">
        <f>BK8*C8</f>
        <v>0.5</v>
      </c>
      <c r="BM8" s="8">
        <v>1</v>
      </c>
      <c r="BN8" s="57">
        <f t="shared" ref="BN8:BN16" si="3">BM8*C8</f>
        <v>0.5</v>
      </c>
      <c r="BO8" s="8">
        <v>1</v>
      </c>
      <c r="BP8" s="57">
        <f>BO8*C8</f>
        <v>0.5</v>
      </c>
      <c r="BQ8" s="8">
        <v>1</v>
      </c>
      <c r="BR8" s="57">
        <f t="shared" ref="BR8:BR16" si="4">BQ8*C8</f>
        <v>0.5</v>
      </c>
      <c r="BS8" s="8">
        <v>1</v>
      </c>
      <c r="BT8" s="57">
        <f t="shared" ref="BT8:BT16" si="5">BS8*C8</f>
        <v>0.5</v>
      </c>
      <c r="BU8" s="8">
        <v>1</v>
      </c>
      <c r="BV8" s="57">
        <f>BU8*C8</f>
        <v>0.5</v>
      </c>
      <c r="BW8" s="8">
        <v>1</v>
      </c>
      <c r="BX8" s="57">
        <f t="shared" ref="BX8:BX16" si="6">BW8*C8</f>
        <v>0.5</v>
      </c>
      <c r="BY8" s="8">
        <v>1</v>
      </c>
      <c r="BZ8" s="57">
        <f>BY8*C8</f>
        <v>0.5</v>
      </c>
      <c r="CA8" s="8">
        <v>1</v>
      </c>
      <c r="CB8" s="57">
        <f t="shared" ref="CB8:CB16" si="7">CA8*C8</f>
        <v>0.5</v>
      </c>
      <c r="CC8" s="8">
        <v>1</v>
      </c>
      <c r="CD8" s="57">
        <f>CC8*C8</f>
        <v>0.5</v>
      </c>
      <c r="CE8" s="56">
        <f>E8+G8+I8+K8+M8+O8+Q8+S8+U8+W8+Y8+AA8+AC8+AE8+AG8+AK8+AM8+AI8+AO8+AQ8+AS8+AU8+AW8+AY8+BA8+BC8+BE8+BG8+BI8+BK8+BM8+BO8+BQ8+BS8+BU8+BW8+BY8+CA8+CC8</f>
        <v>38</v>
      </c>
      <c r="CF8" s="59">
        <f>F8+H8+J8+L8+N8+P8+R8+T8+V8+X8+Z8+AB8+AD8+AF8+AH8+AL8+AN8+AJ8+AP8+AR8+AT8+AV8+AX8+AZ8+BB8+BD8+BF8+BH8+BJ8+BL8+BN8+BP8+BR8+BT8+BV8+BX8+BZ8+CB8+CD8</f>
        <v>19</v>
      </c>
    </row>
    <row r="9" spans="1:90" ht="25.5">
      <c r="A9" s="9">
        <v>3</v>
      </c>
      <c r="B9" s="8" t="s">
        <v>57</v>
      </c>
      <c r="C9" s="12">
        <v>0.5</v>
      </c>
      <c r="D9" s="9" t="s">
        <v>55</v>
      </c>
      <c r="E9" s="8">
        <v>1</v>
      </c>
      <c r="F9" s="57">
        <f>E9*C9</f>
        <v>0.5</v>
      </c>
      <c r="G9" s="10">
        <v>1</v>
      </c>
      <c r="H9" s="3">
        <v>0.5</v>
      </c>
      <c r="I9" s="8">
        <v>1</v>
      </c>
      <c r="J9" s="57">
        <f>I9*C9</f>
        <v>0.5</v>
      </c>
      <c r="K9" s="8">
        <v>1</v>
      </c>
      <c r="L9" s="57">
        <f>K9*C9</f>
        <v>0.5</v>
      </c>
      <c r="M9" s="8">
        <v>1</v>
      </c>
      <c r="N9" s="57">
        <f>M9*C9</f>
        <v>0.5</v>
      </c>
      <c r="O9" s="8">
        <v>1</v>
      </c>
      <c r="P9" s="57">
        <f t="shared" si="1"/>
        <v>0.5</v>
      </c>
      <c r="Q9" s="8">
        <v>1</v>
      </c>
      <c r="R9" s="57">
        <v>0.5</v>
      </c>
      <c r="S9" s="8">
        <v>1</v>
      </c>
      <c r="T9" s="57">
        <f>S9*C9</f>
        <v>0.5</v>
      </c>
      <c r="U9" s="8">
        <v>1</v>
      </c>
      <c r="V9" s="57">
        <f>U9*C9</f>
        <v>0.5</v>
      </c>
      <c r="W9" s="8">
        <v>1</v>
      </c>
      <c r="X9" s="57">
        <f>W9*C9</f>
        <v>0.5</v>
      </c>
      <c r="Y9" s="8">
        <v>1</v>
      </c>
      <c r="Z9" s="57">
        <f>Y9*C9</f>
        <v>0.5</v>
      </c>
      <c r="AA9" s="8">
        <v>1</v>
      </c>
      <c r="AB9" s="57">
        <f>AA9*C9</f>
        <v>0.5</v>
      </c>
      <c r="AC9" s="8">
        <v>1</v>
      </c>
      <c r="AD9" s="57">
        <f>AC9*C9</f>
        <v>0.5</v>
      </c>
      <c r="AE9" s="8">
        <v>1</v>
      </c>
      <c r="AF9" s="57">
        <f>AE9*C9</f>
        <v>0.5</v>
      </c>
      <c r="AG9" s="8">
        <v>1</v>
      </c>
      <c r="AH9" s="57">
        <f>AG9*C9</f>
        <v>0.5</v>
      </c>
      <c r="AI9" s="8">
        <v>1</v>
      </c>
      <c r="AJ9" s="57">
        <f>AI9*C9</f>
        <v>0.5</v>
      </c>
      <c r="AK9" s="8">
        <v>1</v>
      </c>
      <c r="AL9" s="57">
        <f>AK9*C9</f>
        <v>0.5</v>
      </c>
      <c r="AM9" s="8">
        <v>1</v>
      </c>
      <c r="AN9" s="57">
        <f>AM9*C9</f>
        <v>0.5</v>
      </c>
      <c r="AO9" s="8">
        <v>1</v>
      </c>
      <c r="AP9" s="57">
        <f>AO9*C9</f>
        <v>0.5</v>
      </c>
      <c r="AQ9" s="8">
        <v>1</v>
      </c>
      <c r="AR9" s="57">
        <f>AQ9*C9</f>
        <v>0.5</v>
      </c>
      <c r="AS9" s="8">
        <v>1</v>
      </c>
      <c r="AT9" s="57">
        <f t="shared" si="2"/>
        <v>0.5</v>
      </c>
      <c r="AU9" s="8">
        <v>1</v>
      </c>
      <c r="AV9" s="57">
        <f>AU9*C9</f>
        <v>0.5</v>
      </c>
      <c r="AW9" s="8">
        <v>1</v>
      </c>
      <c r="AX9" s="57">
        <f>AW9*C9</f>
        <v>0.5</v>
      </c>
      <c r="AY9" s="8">
        <v>1</v>
      </c>
      <c r="AZ9" s="57">
        <f>AY9*C9</f>
        <v>0.5</v>
      </c>
      <c r="BA9" s="8">
        <v>1</v>
      </c>
      <c r="BB9" s="57">
        <f>BA9*C9</f>
        <v>0.5</v>
      </c>
      <c r="BC9" s="8">
        <v>1</v>
      </c>
      <c r="BD9" s="57">
        <v>0.5</v>
      </c>
      <c r="BE9" s="8">
        <v>0</v>
      </c>
      <c r="BF9" s="57">
        <v>0</v>
      </c>
      <c r="BG9" s="8">
        <v>1</v>
      </c>
      <c r="BH9" s="57">
        <f>BG9*C9</f>
        <v>0.5</v>
      </c>
      <c r="BI9" s="8">
        <v>1</v>
      </c>
      <c r="BJ9" s="57">
        <f>BI9*C9</f>
        <v>0.5</v>
      </c>
      <c r="BK9" s="8">
        <v>1</v>
      </c>
      <c r="BL9" s="57">
        <f>BK9*C9</f>
        <v>0.5</v>
      </c>
      <c r="BM9" s="8">
        <v>1</v>
      </c>
      <c r="BN9" s="57">
        <f t="shared" si="3"/>
        <v>0.5</v>
      </c>
      <c r="BO9" s="8">
        <v>1</v>
      </c>
      <c r="BP9" s="57">
        <f>BO9*C9</f>
        <v>0.5</v>
      </c>
      <c r="BQ9" s="8">
        <v>1</v>
      </c>
      <c r="BR9" s="57">
        <f t="shared" si="4"/>
        <v>0.5</v>
      </c>
      <c r="BS9" s="8">
        <v>1</v>
      </c>
      <c r="BT9" s="57">
        <f t="shared" si="5"/>
        <v>0.5</v>
      </c>
      <c r="BU9" s="8">
        <v>1</v>
      </c>
      <c r="BV9" s="57">
        <f>BU9*C9</f>
        <v>0.5</v>
      </c>
      <c r="BW9" s="8">
        <v>1</v>
      </c>
      <c r="BX9" s="57">
        <f t="shared" si="6"/>
        <v>0.5</v>
      </c>
      <c r="BY9" s="8">
        <v>1</v>
      </c>
      <c r="BZ9" s="57">
        <f>BY9*C9</f>
        <v>0.5</v>
      </c>
      <c r="CA9" s="8">
        <v>1</v>
      </c>
      <c r="CB9" s="57">
        <f t="shared" si="7"/>
        <v>0.5</v>
      </c>
      <c r="CC9" s="8">
        <v>1</v>
      </c>
      <c r="CD9" s="57">
        <f>CC9*C9</f>
        <v>0.5</v>
      </c>
      <c r="CE9" s="56">
        <f t="shared" ref="CE9:CF9" si="8">E9+G9+I9+K9+M9+O9+Q9+S9+U9+W9+Y9+AA9+AC9+AE9+AG9+AK9+AM9+AI9+AO9+AQ9+AS9+AU9+AW9+AY9+BA9+BC9+BE9+BG9+BI9+BK9+BM9+BO9+BQ9+BS9+BU9+BW9+BY9+CA9+CC9</f>
        <v>38</v>
      </c>
      <c r="CF9" s="59">
        <f t="shared" si="8"/>
        <v>19</v>
      </c>
    </row>
    <row r="10" spans="1:90" ht="25.5">
      <c r="A10" s="9">
        <v>4</v>
      </c>
      <c r="B10" s="8" t="s">
        <v>58</v>
      </c>
      <c r="C10" s="12">
        <v>0.03</v>
      </c>
      <c r="D10" s="9" t="s">
        <v>59</v>
      </c>
      <c r="E10" s="8">
        <v>218</v>
      </c>
      <c r="F10" s="2">
        <f t="shared" ref="F10" si="9">E10*C10</f>
        <v>6.54</v>
      </c>
      <c r="G10" s="8">
        <v>68</v>
      </c>
      <c r="H10" s="2">
        <f t="shared" ref="H10" si="10">G10*C10</f>
        <v>2.04</v>
      </c>
      <c r="I10" s="8">
        <v>203</v>
      </c>
      <c r="J10" s="2">
        <f>C10*I10</f>
        <v>6.09</v>
      </c>
      <c r="K10" s="8">
        <v>185</v>
      </c>
      <c r="L10" s="2">
        <f t="shared" ref="L10" si="11">K10*C10</f>
        <v>5.55</v>
      </c>
      <c r="M10" s="8">
        <v>257</v>
      </c>
      <c r="N10" s="2">
        <f>M10*C10</f>
        <v>7.71</v>
      </c>
      <c r="O10" s="8">
        <v>242</v>
      </c>
      <c r="P10" s="2">
        <f t="shared" si="1"/>
        <v>7.26</v>
      </c>
      <c r="Q10" s="8">
        <v>228</v>
      </c>
      <c r="R10" s="2">
        <f>C10*Q10</f>
        <v>6.84</v>
      </c>
      <c r="S10" s="8">
        <v>142</v>
      </c>
      <c r="T10" s="2">
        <f>S10*C10</f>
        <v>4.26</v>
      </c>
      <c r="U10" s="8">
        <v>330</v>
      </c>
      <c r="V10" s="2">
        <f t="shared" ref="V10:V16" si="12">U10*C10</f>
        <v>9.9</v>
      </c>
      <c r="W10" s="8">
        <v>413</v>
      </c>
      <c r="X10" s="2">
        <f t="shared" ref="X10:X16" si="13">W10*C10</f>
        <v>12.389999999999999</v>
      </c>
      <c r="Y10" s="8">
        <v>332</v>
      </c>
      <c r="Z10" s="2">
        <f t="shared" ref="Z10:Z16" si="14">Y10*C10</f>
        <v>9.9599999999999991</v>
      </c>
      <c r="AA10" s="8">
        <v>234</v>
      </c>
      <c r="AB10" s="2">
        <f>AA10*C10</f>
        <v>7.02</v>
      </c>
      <c r="AC10" s="8">
        <v>153</v>
      </c>
      <c r="AD10" s="2">
        <f t="shared" ref="AD10:AD16" si="15">AC10*C10</f>
        <v>4.59</v>
      </c>
      <c r="AE10" s="8">
        <v>93</v>
      </c>
      <c r="AF10" s="2">
        <f t="shared" ref="AF10:AF16" si="16">AE10*C10</f>
        <v>2.79</v>
      </c>
      <c r="AG10" s="8">
        <v>152</v>
      </c>
      <c r="AH10" s="2">
        <f t="shared" ref="AH10:AH16" si="17">AG10*C10</f>
        <v>4.5599999999999996</v>
      </c>
      <c r="AI10" s="8">
        <v>238</v>
      </c>
      <c r="AJ10" s="2">
        <f t="shared" ref="AJ10:AJ16" si="18">AI10*C10</f>
        <v>7.14</v>
      </c>
      <c r="AK10" s="8">
        <v>129</v>
      </c>
      <c r="AL10" s="2">
        <f>AK10*C10</f>
        <v>3.8699999999999997</v>
      </c>
      <c r="AM10" s="8">
        <v>126</v>
      </c>
      <c r="AN10" s="2">
        <f t="shared" ref="AN10:AN16" si="19">AM10*C10</f>
        <v>3.78</v>
      </c>
      <c r="AO10" s="8">
        <v>80</v>
      </c>
      <c r="AP10" s="2">
        <f>AO10*C10</f>
        <v>2.4</v>
      </c>
      <c r="AQ10" s="8">
        <v>170</v>
      </c>
      <c r="AR10" s="2">
        <f>AQ10*C10</f>
        <v>5.0999999999999996</v>
      </c>
      <c r="AS10" s="8">
        <v>399</v>
      </c>
      <c r="AT10" s="2">
        <f t="shared" si="2"/>
        <v>11.969999999999999</v>
      </c>
      <c r="AU10" s="8">
        <v>101</v>
      </c>
      <c r="AV10" s="2">
        <f>AU10*C10</f>
        <v>3.03</v>
      </c>
      <c r="AW10" s="8">
        <v>387</v>
      </c>
      <c r="AX10" s="2">
        <f t="shared" ref="AX10:AX16" si="20">AW10*C10</f>
        <v>11.61</v>
      </c>
      <c r="AY10" s="8">
        <v>249</v>
      </c>
      <c r="AZ10" s="2">
        <f>AY10*C10</f>
        <v>7.47</v>
      </c>
      <c r="BA10" s="8">
        <v>187</v>
      </c>
      <c r="BB10" s="2">
        <f t="shared" ref="BB10:BB16" si="21">BA10*C10</f>
        <v>5.6099999999999994</v>
      </c>
      <c r="BC10" s="8">
        <v>331</v>
      </c>
      <c r="BD10" s="2">
        <f>C10*BC10</f>
        <v>9.93</v>
      </c>
      <c r="BE10" s="8">
        <v>0</v>
      </c>
      <c r="BF10" s="2">
        <f>BE10*C10</f>
        <v>0</v>
      </c>
      <c r="BG10" s="8">
        <v>251</v>
      </c>
      <c r="BH10" s="2">
        <f t="shared" ref="BH10:BH16" si="22">BG10*C10</f>
        <v>7.5299999999999994</v>
      </c>
      <c r="BI10" s="8">
        <v>246</v>
      </c>
      <c r="BJ10" s="2">
        <f t="shared" ref="BJ10:BJ16" si="23">BI10*C10</f>
        <v>7.38</v>
      </c>
      <c r="BK10" s="8">
        <v>153</v>
      </c>
      <c r="BL10" s="2">
        <f>BK10*C10</f>
        <v>4.59</v>
      </c>
      <c r="BM10" s="8">
        <v>381</v>
      </c>
      <c r="BN10" s="2">
        <f t="shared" si="3"/>
        <v>11.43</v>
      </c>
      <c r="BO10" s="8">
        <v>330</v>
      </c>
      <c r="BP10" s="2">
        <f>BO10*C10</f>
        <v>9.9</v>
      </c>
      <c r="BQ10" s="8">
        <v>54</v>
      </c>
      <c r="BR10" s="2">
        <f t="shared" si="4"/>
        <v>1.6199999999999999</v>
      </c>
      <c r="BS10" s="8">
        <v>54</v>
      </c>
      <c r="BT10" s="2">
        <f t="shared" si="5"/>
        <v>1.6199999999999999</v>
      </c>
      <c r="BU10" s="8">
        <v>273</v>
      </c>
      <c r="BV10" s="2">
        <f t="shared" ref="BV10" si="24">BU10*C10</f>
        <v>8.19</v>
      </c>
      <c r="BW10" s="8">
        <v>293</v>
      </c>
      <c r="BX10" s="2">
        <f t="shared" si="6"/>
        <v>8.7899999999999991</v>
      </c>
      <c r="BY10" s="8">
        <v>181</v>
      </c>
      <c r="BZ10" s="2">
        <f>BY10*C10</f>
        <v>5.43</v>
      </c>
      <c r="CA10" s="8">
        <v>290</v>
      </c>
      <c r="CB10" s="2">
        <f t="shared" si="7"/>
        <v>8.6999999999999993</v>
      </c>
      <c r="CC10" s="8">
        <v>315</v>
      </c>
      <c r="CD10" s="2">
        <f t="shared" ref="CD10:CD16" si="25">CC10*C10</f>
        <v>9.4499999999999993</v>
      </c>
      <c r="CE10" s="56">
        <f>E10+G10+I10+K10+M10+O10+Q10+S10+U10+W10+Y10+AA10+AC10+AE10+AG10+AK10+AM10+AI10+AO10+AQ10+AS10+AU10+AW10+AY10+BA10+BC10+BE10+BG10+BI10+BK10+BM10+BO10+BQ10+BS10+BU10+BW10+BY10+CA10+CC10</f>
        <v>8468</v>
      </c>
      <c r="CF10" s="59">
        <f>F10+H10+J10+L10+N10+P10+R10+T10+V10+X10+Z10+AB10+AD10+AF10+AH10+AL10+AN10+AJ10+AP10+AR10+AT10+AV10+AX10+AZ10+BB10+BD10+BF10+BH10+BJ10+BL10+BN10+BP10+BR10+BT10+BV10+BX10+BZ10+CB10+CD10</f>
        <v>254.03999999999996</v>
      </c>
    </row>
    <row r="11" spans="1:90" s="7" customFormat="1" ht="25.5">
      <c r="A11" s="9">
        <v>5</v>
      </c>
      <c r="B11" s="8" t="s">
        <v>60</v>
      </c>
      <c r="C11" s="12">
        <v>0.4</v>
      </c>
      <c r="D11" s="9" t="s">
        <v>61</v>
      </c>
      <c r="E11" s="8">
        <v>1</v>
      </c>
      <c r="F11" s="57">
        <f>E11*C11</f>
        <v>0.4</v>
      </c>
      <c r="G11" s="10">
        <v>1</v>
      </c>
      <c r="H11" s="3">
        <v>0.4</v>
      </c>
      <c r="I11" s="8">
        <v>1</v>
      </c>
      <c r="J11" s="57">
        <f>I11*C11</f>
        <v>0.4</v>
      </c>
      <c r="K11" s="8">
        <v>1</v>
      </c>
      <c r="L11" s="57">
        <f>K11*C11</f>
        <v>0.4</v>
      </c>
      <c r="M11" s="8">
        <v>1</v>
      </c>
      <c r="N11" s="57">
        <f>M11*C11</f>
        <v>0.4</v>
      </c>
      <c r="O11" s="8">
        <v>1</v>
      </c>
      <c r="P11" s="57">
        <f t="shared" si="1"/>
        <v>0.4</v>
      </c>
      <c r="Q11" s="8">
        <v>1</v>
      </c>
      <c r="R11" s="57">
        <f>Q11*C11</f>
        <v>0.4</v>
      </c>
      <c r="S11" s="8">
        <v>1</v>
      </c>
      <c r="T11" s="57">
        <f>S11*C11</f>
        <v>0.4</v>
      </c>
      <c r="U11" s="8">
        <v>1</v>
      </c>
      <c r="V11" s="57">
        <f t="shared" si="12"/>
        <v>0.4</v>
      </c>
      <c r="W11" s="8">
        <v>1</v>
      </c>
      <c r="X11" s="57">
        <f t="shared" si="13"/>
        <v>0.4</v>
      </c>
      <c r="Y11" s="8">
        <v>1</v>
      </c>
      <c r="Z11" s="57">
        <f t="shared" si="14"/>
        <v>0.4</v>
      </c>
      <c r="AA11" s="8">
        <v>1</v>
      </c>
      <c r="AB11" s="57">
        <f t="shared" ref="AB11" si="26">AA11*C11</f>
        <v>0.4</v>
      </c>
      <c r="AC11" s="8">
        <v>1</v>
      </c>
      <c r="AD11" s="57">
        <f t="shared" si="15"/>
        <v>0.4</v>
      </c>
      <c r="AE11" s="8">
        <v>1</v>
      </c>
      <c r="AF11" s="57">
        <f t="shared" si="16"/>
        <v>0.4</v>
      </c>
      <c r="AG11" s="8">
        <v>1</v>
      </c>
      <c r="AH11" s="57">
        <f t="shared" si="17"/>
        <v>0.4</v>
      </c>
      <c r="AI11" s="8">
        <v>1</v>
      </c>
      <c r="AJ11" s="57">
        <f t="shared" si="18"/>
        <v>0.4</v>
      </c>
      <c r="AK11" s="8">
        <v>1</v>
      </c>
      <c r="AL11" s="57">
        <f>AK11*C11</f>
        <v>0.4</v>
      </c>
      <c r="AM11" s="8">
        <v>1</v>
      </c>
      <c r="AN11" s="57">
        <f t="shared" si="19"/>
        <v>0.4</v>
      </c>
      <c r="AO11" s="8">
        <v>1</v>
      </c>
      <c r="AP11" s="57">
        <f>AO11*C11</f>
        <v>0.4</v>
      </c>
      <c r="AQ11" s="8">
        <v>1</v>
      </c>
      <c r="AR11" s="57">
        <f>AQ11*C11</f>
        <v>0.4</v>
      </c>
      <c r="AS11" s="8">
        <v>1</v>
      </c>
      <c r="AT11" s="57">
        <f t="shared" si="2"/>
        <v>0.4</v>
      </c>
      <c r="AU11" s="8">
        <v>1</v>
      </c>
      <c r="AV11" s="57">
        <f>AU11*C11</f>
        <v>0.4</v>
      </c>
      <c r="AW11" s="8">
        <v>1</v>
      </c>
      <c r="AX11" s="57">
        <f t="shared" si="20"/>
        <v>0.4</v>
      </c>
      <c r="AY11" s="8">
        <v>1</v>
      </c>
      <c r="AZ11" s="57">
        <f>C11*AY11</f>
        <v>0.4</v>
      </c>
      <c r="BA11" s="8">
        <v>1</v>
      </c>
      <c r="BB11" s="57">
        <f t="shared" si="21"/>
        <v>0.4</v>
      </c>
      <c r="BC11" s="8">
        <v>1</v>
      </c>
      <c r="BD11" s="57">
        <f>BC11*C11</f>
        <v>0.4</v>
      </c>
      <c r="BE11" s="8">
        <v>0</v>
      </c>
      <c r="BF11" s="57">
        <v>0</v>
      </c>
      <c r="BG11" s="8">
        <v>1</v>
      </c>
      <c r="BH11" s="57">
        <f t="shared" si="22"/>
        <v>0.4</v>
      </c>
      <c r="BI11" s="8">
        <v>1</v>
      </c>
      <c r="BJ11" s="57">
        <f t="shared" si="23"/>
        <v>0.4</v>
      </c>
      <c r="BK11" s="8">
        <v>1</v>
      </c>
      <c r="BL11" s="57">
        <f>C11*BK11</f>
        <v>0.4</v>
      </c>
      <c r="BM11" s="8">
        <v>1</v>
      </c>
      <c r="BN11" s="57">
        <f t="shared" si="3"/>
        <v>0.4</v>
      </c>
      <c r="BO11" s="8">
        <v>1</v>
      </c>
      <c r="BP11" s="57">
        <f>BO11*C11</f>
        <v>0.4</v>
      </c>
      <c r="BQ11" s="8">
        <v>1</v>
      </c>
      <c r="BR11" s="57">
        <f t="shared" si="4"/>
        <v>0.4</v>
      </c>
      <c r="BS11" s="8">
        <v>1</v>
      </c>
      <c r="BT11" s="57">
        <f t="shared" si="5"/>
        <v>0.4</v>
      </c>
      <c r="BU11" s="8">
        <v>1</v>
      </c>
      <c r="BV11" s="57">
        <f>BU11*C11</f>
        <v>0.4</v>
      </c>
      <c r="BW11" s="8">
        <v>1</v>
      </c>
      <c r="BX11" s="57">
        <f t="shared" si="6"/>
        <v>0.4</v>
      </c>
      <c r="BY11" s="8">
        <v>1</v>
      </c>
      <c r="BZ11" s="57">
        <f>BY11*C11</f>
        <v>0.4</v>
      </c>
      <c r="CA11" s="8">
        <v>1</v>
      </c>
      <c r="CB11" s="57">
        <f t="shared" si="7"/>
        <v>0.4</v>
      </c>
      <c r="CC11" s="8">
        <v>1</v>
      </c>
      <c r="CD11" s="57">
        <f t="shared" si="25"/>
        <v>0.4</v>
      </c>
      <c r="CE11" s="56">
        <f>E11+G11+I11+K11+M11+O11+Q11+S11+U11+W11+Y11+AA11+AC11+AE11+AG11+AK11+AM11+AI11+AO11+AQ11+AS11+AU11+AW11+AY11+BA11+BC11+BE11+BG11+BI11+BK11+BM11+BO11+BQ11+BS11+BU11+BW11+BY11+CA11+CC11</f>
        <v>38</v>
      </c>
      <c r="CF11" s="59">
        <f>F11+H11+J11+L11+N11+P11+R11+T11+V11+X11+Z11+AB11+AD11+AF11+AH11+AL11+AN11+AJ11+AP11+AR11+AT11+AV11+AX11+AZ11+BB11+BD11+BF11+BH11+BJ11+BL11+BN11+BP11+BR11+BT11+BV11+BX11+BZ11+CB11+CD11</f>
        <v>15.200000000000008</v>
      </c>
      <c r="CL11" s="39"/>
    </row>
    <row r="12" spans="1:90" s="7" customFormat="1" ht="25.5">
      <c r="A12" s="9">
        <v>6</v>
      </c>
      <c r="B12" s="8" t="s">
        <v>62</v>
      </c>
      <c r="C12" s="12">
        <v>0.5</v>
      </c>
      <c r="D12" s="9" t="s">
        <v>55</v>
      </c>
      <c r="E12" s="8">
        <v>1</v>
      </c>
      <c r="F12" s="57">
        <f>E12*C12</f>
        <v>0.5</v>
      </c>
      <c r="G12" s="10">
        <v>1</v>
      </c>
      <c r="H12" s="3">
        <v>0.5</v>
      </c>
      <c r="I12" s="8">
        <v>1</v>
      </c>
      <c r="J12" s="57">
        <f>I12*C12</f>
        <v>0.5</v>
      </c>
      <c r="K12" s="8">
        <v>1</v>
      </c>
      <c r="L12" s="57">
        <f>K12*C12</f>
        <v>0.5</v>
      </c>
      <c r="M12" s="8">
        <v>1</v>
      </c>
      <c r="N12" s="57">
        <f>M12*C12</f>
        <v>0.5</v>
      </c>
      <c r="O12" s="8">
        <v>1</v>
      </c>
      <c r="P12" s="57">
        <f t="shared" si="1"/>
        <v>0.5</v>
      </c>
      <c r="Q12" s="8">
        <v>1</v>
      </c>
      <c r="R12" s="57">
        <v>0.5</v>
      </c>
      <c r="S12" s="8">
        <v>1</v>
      </c>
      <c r="T12" s="57">
        <f>S12*C12</f>
        <v>0.5</v>
      </c>
      <c r="U12" s="8">
        <v>1</v>
      </c>
      <c r="V12" s="57">
        <f t="shared" si="12"/>
        <v>0.5</v>
      </c>
      <c r="W12" s="8">
        <v>1</v>
      </c>
      <c r="X12" s="57">
        <f t="shared" si="13"/>
        <v>0.5</v>
      </c>
      <c r="Y12" s="8">
        <v>1</v>
      </c>
      <c r="Z12" s="57">
        <f t="shared" si="14"/>
        <v>0.5</v>
      </c>
      <c r="AA12" s="8">
        <v>1</v>
      </c>
      <c r="AB12" s="57">
        <f>AA12*C12</f>
        <v>0.5</v>
      </c>
      <c r="AC12" s="8">
        <v>1</v>
      </c>
      <c r="AD12" s="57">
        <f t="shared" si="15"/>
        <v>0.5</v>
      </c>
      <c r="AE12" s="8">
        <v>1</v>
      </c>
      <c r="AF12" s="57">
        <f t="shared" si="16"/>
        <v>0.5</v>
      </c>
      <c r="AG12" s="8">
        <v>1</v>
      </c>
      <c r="AH12" s="57">
        <f t="shared" si="17"/>
        <v>0.5</v>
      </c>
      <c r="AI12" s="8">
        <v>1</v>
      </c>
      <c r="AJ12" s="57">
        <f t="shared" si="18"/>
        <v>0.5</v>
      </c>
      <c r="AK12" s="8">
        <v>1</v>
      </c>
      <c r="AL12" s="57">
        <f>AK12*C12</f>
        <v>0.5</v>
      </c>
      <c r="AM12" s="8">
        <v>1</v>
      </c>
      <c r="AN12" s="57">
        <f t="shared" si="19"/>
        <v>0.5</v>
      </c>
      <c r="AO12" s="8">
        <v>1</v>
      </c>
      <c r="AP12" s="57">
        <f>AO12*C12</f>
        <v>0.5</v>
      </c>
      <c r="AQ12" s="8">
        <v>1</v>
      </c>
      <c r="AR12" s="57">
        <f>AQ12*C12</f>
        <v>0.5</v>
      </c>
      <c r="AS12" s="8">
        <v>1</v>
      </c>
      <c r="AT12" s="57">
        <f t="shared" si="2"/>
        <v>0.5</v>
      </c>
      <c r="AU12" s="8">
        <v>1</v>
      </c>
      <c r="AV12" s="57">
        <f>AU12*C12</f>
        <v>0.5</v>
      </c>
      <c r="AW12" s="8">
        <v>1</v>
      </c>
      <c r="AX12" s="57">
        <f t="shared" si="20"/>
        <v>0.5</v>
      </c>
      <c r="AY12" s="8">
        <v>1</v>
      </c>
      <c r="AZ12" s="57">
        <f>AY12*C12</f>
        <v>0.5</v>
      </c>
      <c r="BA12" s="8">
        <v>1</v>
      </c>
      <c r="BB12" s="57">
        <f t="shared" si="21"/>
        <v>0.5</v>
      </c>
      <c r="BC12" s="8">
        <v>1</v>
      </c>
      <c r="BD12" s="57">
        <v>0.5</v>
      </c>
      <c r="BE12" s="8">
        <v>0</v>
      </c>
      <c r="BF12" s="57">
        <v>0</v>
      </c>
      <c r="BG12" s="8">
        <v>1</v>
      </c>
      <c r="BH12" s="57">
        <f t="shared" si="22"/>
        <v>0.5</v>
      </c>
      <c r="BI12" s="8">
        <v>1</v>
      </c>
      <c r="BJ12" s="57">
        <f t="shared" si="23"/>
        <v>0.5</v>
      </c>
      <c r="BK12" s="8">
        <v>1</v>
      </c>
      <c r="BL12" s="57">
        <f>BK12*C12</f>
        <v>0.5</v>
      </c>
      <c r="BM12" s="8">
        <v>1</v>
      </c>
      <c r="BN12" s="57">
        <f t="shared" si="3"/>
        <v>0.5</v>
      </c>
      <c r="BO12" s="8">
        <v>1</v>
      </c>
      <c r="BP12" s="57">
        <f>BO12*C12</f>
        <v>0.5</v>
      </c>
      <c r="BQ12" s="8">
        <v>1</v>
      </c>
      <c r="BR12" s="57">
        <f t="shared" si="4"/>
        <v>0.5</v>
      </c>
      <c r="BS12" s="8">
        <v>1</v>
      </c>
      <c r="BT12" s="57">
        <f t="shared" si="5"/>
        <v>0.5</v>
      </c>
      <c r="BU12" s="8">
        <v>1</v>
      </c>
      <c r="BV12" s="57">
        <f>BU12*C12</f>
        <v>0.5</v>
      </c>
      <c r="BW12" s="8">
        <v>1</v>
      </c>
      <c r="BX12" s="57">
        <f t="shared" si="6"/>
        <v>0.5</v>
      </c>
      <c r="BY12" s="8">
        <v>1</v>
      </c>
      <c r="BZ12" s="57">
        <f>BY12*C12</f>
        <v>0.5</v>
      </c>
      <c r="CA12" s="8">
        <v>1</v>
      </c>
      <c r="CB12" s="57">
        <f t="shared" si="7"/>
        <v>0.5</v>
      </c>
      <c r="CC12" s="8">
        <v>1</v>
      </c>
      <c r="CD12" s="57">
        <f t="shared" si="25"/>
        <v>0.5</v>
      </c>
      <c r="CE12" s="56">
        <f t="shared" si="0"/>
        <v>38</v>
      </c>
      <c r="CF12" s="59">
        <f t="shared" si="0"/>
        <v>19</v>
      </c>
    </row>
    <row r="13" spans="1:90" s="7" customFormat="1" ht="12.75">
      <c r="A13" s="9">
        <v>7</v>
      </c>
      <c r="B13" s="8" t="s">
        <v>63</v>
      </c>
      <c r="C13" s="12">
        <v>0.5</v>
      </c>
      <c r="D13" s="9" t="s">
        <v>55</v>
      </c>
      <c r="E13" s="8">
        <v>1</v>
      </c>
      <c r="F13" s="57">
        <f>C13*E13</f>
        <v>0.5</v>
      </c>
      <c r="G13" s="10">
        <v>1</v>
      </c>
      <c r="H13" s="57">
        <f>F13*G13</f>
        <v>0.5</v>
      </c>
      <c r="I13" s="8">
        <v>1</v>
      </c>
      <c r="J13" s="57">
        <f>H13*I13</f>
        <v>0.5</v>
      </c>
      <c r="K13" s="8">
        <v>1</v>
      </c>
      <c r="L13" s="57">
        <f>J13*K13</f>
        <v>0.5</v>
      </c>
      <c r="M13" s="8">
        <v>1</v>
      </c>
      <c r="N13" s="57">
        <f>L13*M13</f>
        <v>0.5</v>
      </c>
      <c r="O13" s="8">
        <v>1</v>
      </c>
      <c r="P13" s="57">
        <f t="shared" si="1"/>
        <v>0.5</v>
      </c>
      <c r="Q13" s="8">
        <v>1</v>
      </c>
      <c r="R13" s="57">
        <v>0.5</v>
      </c>
      <c r="S13" s="8">
        <v>1</v>
      </c>
      <c r="T13" s="57">
        <v>0.5</v>
      </c>
      <c r="U13" s="8">
        <v>1</v>
      </c>
      <c r="V13" s="57">
        <f t="shared" si="12"/>
        <v>0.5</v>
      </c>
      <c r="W13" s="8">
        <v>1</v>
      </c>
      <c r="X13" s="57">
        <f t="shared" si="13"/>
        <v>0.5</v>
      </c>
      <c r="Y13" s="8">
        <v>1</v>
      </c>
      <c r="Z13" s="57">
        <f t="shared" si="14"/>
        <v>0.5</v>
      </c>
      <c r="AA13" s="8">
        <v>1</v>
      </c>
      <c r="AB13" s="57">
        <v>0.5</v>
      </c>
      <c r="AC13" s="8">
        <v>1</v>
      </c>
      <c r="AD13" s="57">
        <f t="shared" si="15"/>
        <v>0.5</v>
      </c>
      <c r="AE13" s="8">
        <v>1</v>
      </c>
      <c r="AF13" s="57">
        <f t="shared" si="16"/>
        <v>0.5</v>
      </c>
      <c r="AG13" s="8">
        <v>1</v>
      </c>
      <c r="AH13" s="57">
        <f t="shared" si="17"/>
        <v>0.5</v>
      </c>
      <c r="AI13" s="8">
        <v>1</v>
      </c>
      <c r="AJ13" s="57">
        <f t="shared" si="18"/>
        <v>0.5</v>
      </c>
      <c r="AK13" s="8">
        <v>1</v>
      </c>
      <c r="AL13" s="57">
        <v>0.5</v>
      </c>
      <c r="AM13" s="8">
        <v>1</v>
      </c>
      <c r="AN13" s="57">
        <f t="shared" si="19"/>
        <v>0.5</v>
      </c>
      <c r="AO13" s="8">
        <v>1</v>
      </c>
      <c r="AP13" s="57">
        <v>0.5</v>
      </c>
      <c r="AQ13" s="8">
        <v>1</v>
      </c>
      <c r="AR13" s="57">
        <v>0.5</v>
      </c>
      <c r="AS13" s="8">
        <v>1</v>
      </c>
      <c r="AT13" s="57">
        <f t="shared" si="2"/>
        <v>0.5</v>
      </c>
      <c r="AU13" s="8">
        <v>1</v>
      </c>
      <c r="AV13" s="57">
        <v>0.5</v>
      </c>
      <c r="AW13" s="8">
        <v>1</v>
      </c>
      <c r="AX13" s="57">
        <f t="shared" si="20"/>
        <v>0.5</v>
      </c>
      <c r="AY13" s="8">
        <v>1</v>
      </c>
      <c r="AZ13" s="57">
        <f>AY13*C13</f>
        <v>0.5</v>
      </c>
      <c r="BA13" s="8">
        <v>1</v>
      </c>
      <c r="BB13" s="57">
        <f t="shared" si="21"/>
        <v>0.5</v>
      </c>
      <c r="BC13" s="8">
        <v>1</v>
      </c>
      <c r="BD13" s="57">
        <v>0.5</v>
      </c>
      <c r="BE13" s="8">
        <v>0</v>
      </c>
      <c r="BF13" s="57">
        <v>0</v>
      </c>
      <c r="BG13" s="8">
        <v>1</v>
      </c>
      <c r="BH13" s="57">
        <f t="shared" si="22"/>
        <v>0.5</v>
      </c>
      <c r="BI13" s="8">
        <v>1</v>
      </c>
      <c r="BJ13" s="57">
        <f t="shared" si="23"/>
        <v>0.5</v>
      </c>
      <c r="BK13" s="8">
        <v>1</v>
      </c>
      <c r="BL13" s="57">
        <f>BK13*C13</f>
        <v>0.5</v>
      </c>
      <c r="BM13" s="8">
        <v>1</v>
      </c>
      <c r="BN13" s="57">
        <f t="shared" si="3"/>
        <v>0.5</v>
      </c>
      <c r="BO13" s="8">
        <v>1</v>
      </c>
      <c r="BP13" s="57">
        <v>0.5</v>
      </c>
      <c r="BQ13" s="8">
        <v>1</v>
      </c>
      <c r="BR13" s="57">
        <f t="shared" si="4"/>
        <v>0.5</v>
      </c>
      <c r="BS13" s="8">
        <v>1</v>
      </c>
      <c r="BT13" s="57">
        <f t="shared" si="5"/>
        <v>0.5</v>
      </c>
      <c r="BU13" s="8">
        <v>1</v>
      </c>
      <c r="BV13" s="57">
        <v>0.5</v>
      </c>
      <c r="BW13" s="8">
        <v>1</v>
      </c>
      <c r="BX13" s="57">
        <f t="shared" si="6"/>
        <v>0.5</v>
      </c>
      <c r="BY13" s="8">
        <v>1</v>
      </c>
      <c r="BZ13" s="57">
        <v>0.5</v>
      </c>
      <c r="CA13" s="8">
        <v>1</v>
      </c>
      <c r="CB13" s="57">
        <f t="shared" si="7"/>
        <v>0.5</v>
      </c>
      <c r="CC13" s="8">
        <v>1</v>
      </c>
      <c r="CD13" s="57">
        <f t="shared" si="25"/>
        <v>0.5</v>
      </c>
      <c r="CE13" s="56">
        <f t="shared" si="0"/>
        <v>38</v>
      </c>
      <c r="CF13" s="59">
        <f t="shared" si="0"/>
        <v>19</v>
      </c>
    </row>
    <row r="14" spans="1:90" ht="25.5">
      <c r="A14" s="9">
        <v>8</v>
      </c>
      <c r="B14" s="8" t="s">
        <v>64</v>
      </c>
      <c r="C14" s="12">
        <v>0.5</v>
      </c>
      <c r="D14" s="9" t="s">
        <v>55</v>
      </c>
      <c r="E14" s="8">
        <v>1</v>
      </c>
      <c r="F14" s="57">
        <f>E14*C14</f>
        <v>0.5</v>
      </c>
      <c r="G14" s="10">
        <v>1</v>
      </c>
      <c r="H14" s="3">
        <v>0.5</v>
      </c>
      <c r="I14" s="8">
        <v>1</v>
      </c>
      <c r="J14" s="57">
        <f>I14*C14</f>
        <v>0.5</v>
      </c>
      <c r="K14" s="8">
        <v>1</v>
      </c>
      <c r="L14" s="57">
        <f>K14*C14</f>
        <v>0.5</v>
      </c>
      <c r="M14" s="8">
        <v>1</v>
      </c>
      <c r="N14" s="57">
        <f>M14*C14</f>
        <v>0.5</v>
      </c>
      <c r="O14" s="8">
        <v>1</v>
      </c>
      <c r="P14" s="57">
        <f t="shared" si="1"/>
        <v>0.5</v>
      </c>
      <c r="Q14" s="8">
        <v>1</v>
      </c>
      <c r="R14" s="57">
        <v>0.5</v>
      </c>
      <c r="S14" s="8">
        <v>1</v>
      </c>
      <c r="T14" s="57">
        <f>S14*C14</f>
        <v>0.5</v>
      </c>
      <c r="U14" s="8">
        <v>1</v>
      </c>
      <c r="V14" s="57">
        <f t="shared" si="12"/>
        <v>0.5</v>
      </c>
      <c r="W14" s="8">
        <v>1</v>
      </c>
      <c r="X14" s="57">
        <f t="shared" si="13"/>
        <v>0.5</v>
      </c>
      <c r="Y14" s="8">
        <v>1</v>
      </c>
      <c r="Z14" s="57">
        <f t="shared" si="14"/>
        <v>0.5</v>
      </c>
      <c r="AA14" s="8">
        <v>1</v>
      </c>
      <c r="AB14" s="57">
        <f>AA14*C14</f>
        <v>0.5</v>
      </c>
      <c r="AC14" s="8">
        <v>1</v>
      </c>
      <c r="AD14" s="57">
        <f t="shared" si="15"/>
        <v>0.5</v>
      </c>
      <c r="AE14" s="8">
        <v>1</v>
      </c>
      <c r="AF14" s="57">
        <f t="shared" si="16"/>
        <v>0.5</v>
      </c>
      <c r="AG14" s="8">
        <v>1</v>
      </c>
      <c r="AH14" s="57">
        <f t="shared" si="17"/>
        <v>0.5</v>
      </c>
      <c r="AI14" s="8">
        <v>1</v>
      </c>
      <c r="AJ14" s="57">
        <f t="shared" si="18"/>
        <v>0.5</v>
      </c>
      <c r="AK14" s="8">
        <v>1</v>
      </c>
      <c r="AL14" s="57">
        <f>AK14*C14</f>
        <v>0.5</v>
      </c>
      <c r="AM14" s="8">
        <v>1</v>
      </c>
      <c r="AN14" s="57">
        <f t="shared" si="19"/>
        <v>0.5</v>
      </c>
      <c r="AO14" s="8">
        <v>1</v>
      </c>
      <c r="AP14" s="57">
        <f>AO14*C14</f>
        <v>0.5</v>
      </c>
      <c r="AQ14" s="8">
        <v>1</v>
      </c>
      <c r="AR14" s="57">
        <f>AQ14*C14</f>
        <v>0.5</v>
      </c>
      <c r="AS14" s="8">
        <v>1</v>
      </c>
      <c r="AT14" s="57">
        <f t="shared" si="2"/>
        <v>0.5</v>
      </c>
      <c r="AU14" s="8">
        <v>1</v>
      </c>
      <c r="AV14" s="57">
        <f>AU14*C14</f>
        <v>0.5</v>
      </c>
      <c r="AW14" s="8">
        <v>1</v>
      </c>
      <c r="AX14" s="57">
        <f t="shared" si="20"/>
        <v>0.5</v>
      </c>
      <c r="AY14" s="8">
        <v>1</v>
      </c>
      <c r="AZ14" s="57">
        <f>AY14*C14</f>
        <v>0.5</v>
      </c>
      <c r="BA14" s="8">
        <v>1</v>
      </c>
      <c r="BB14" s="57">
        <f t="shared" si="21"/>
        <v>0.5</v>
      </c>
      <c r="BC14" s="8">
        <v>1</v>
      </c>
      <c r="BD14" s="57">
        <v>0.5</v>
      </c>
      <c r="BE14" s="8">
        <v>0</v>
      </c>
      <c r="BF14" s="57">
        <v>0</v>
      </c>
      <c r="BG14" s="8">
        <v>1</v>
      </c>
      <c r="BH14" s="57">
        <f t="shared" si="22"/>
        <v>0.5</v>
      </c>
      <c r="BI14" s="8">
        <v>1</v>
      </c>
      <c r="BJ14" s="57">
        <f t="shared" si="23"/>
        <v>0.5</v>
      </c>
      <c r="BK14" s="8">
        <v>1</v>
      </c>
      <c r="BL14" s="57">
        <f>BK14*C14</f>
        <v>0.5</v>
      </c>
      <c r="BM14" s="8">
        <v>1</v>
      </c>
      <c r="BN14" s="57">
        <f t="shared" si="3"/>
        <v>0.5</v>
      </c>
      <c r="BO14" s="8">
        <v>1</v>
      </c>
      <c r="BP14" s="57">
        <f>BO14*C14</f>
        <v>0.5</v>
      </c>
      <c r="BQ14" s="8">
        <v>1</v>
      </c>
      <c r="BR14" s="57">
        <f t="shared" si="4"/>
        <v>0.5</v>
      </c>
      <c r="BS14" s="8">
        <v>1</v>
      </c>
      <c r="BT14" s="57">
        <f t="shared" si="5"/>
        <v>0.5</v>
      </c>
      <c r="BU14" s="8">
        <v>1</v>
      </c>
      <c r="BV14" s="57">
        <f>BU14*C14</f>
        <v>0.5</v>
      </c>
      <c r="BW14" s="8">
        <v>1</v>
      </c>
      <c r="BX14" s="57">
        <f t="shared" si="6"/>
        <v>0.5</v>
      </c>
      <c r="BY14" s="8">
        <v>1</v>
      </c>
      <c r="BZ14" s="57">
        <f>BY14*C14</f>
        <v>0.5</v>
      </c>
      <c r="CA14" s="8">
        <v>1</v>
      </c>
      <c r="CB14" s="57">
        <f t="shared" si="7"/>
        <v>0.5</v>
      </c>
      <c r="CC14" s="8">
        <v>1</v>
      </c>
      <c r="CD14" s="57">
        <f t="shared" si="25"/>
        <v>0.5</v>
      </c>
      <c r="CE14" s="56">
        <f t="shared" si="0"/>
        <v>38</v>
      </c>
      <c r="CF14" s="59">
        <f t="shared" si="0"/>
        <v>19</v>
      </c>
    </row>
    <row r="15" spans="1:90" s="7" customFormat="1" ht="12.75">
      <c r="A15" s="9">
        <v>9</v>
      </c>
      <c r="B15" s="8" t="s">
        <v>65</v>
      </c>
      <c r="C15" s="12">
        <v>0.5</v>
      </c>
      <c r="D15" s="9" t="s">
        <v>55</v>
      </c>
      <c r="E15" s="8">
        <v>1</v>
      </c>
      <c r="F15" s="57">
        <f>C15*E15</f>
        <v>0.5</v>
      </c>
      <c r="G15" s="10">
        <v>1</v>
      </c>
      <c r="H15" s="57">
        <f>F15*G15</f>
        <v>0.5</v>
      </c>
      <c r="I15" s="8">
        <v>1</v>
      </c>
      <c r="J15" s="57">
        <f>H15*I15</f>
        <v>0.5</v>
      </c>
      <c r="K15" s="8">
        <v>1</v>
      </c>
      <c r="L15" s="57">
        <f>J15*K15</f>
        <v>0.5</v>
      </c>
      <c r="M15" s="8">
        <v>1</v>
      </c>
      <c r="N15" s="57">
        <f>L15*M15</f>
        <v>0.5</v>
      </c>
      <c r="O15" s="8">
        <v>1</v>
      </c>
      <c r="P15" s="57">
        <f t="shared" si="1"/>
        <v>0.5</v>
      </c>
      <c r="Q15" s="8">
        <v>1</v>
      </c>
      <c r="R15" s="57">
        <v>0.5</v>
      </c>
      <c r="S15" s="8">
        <v>1</v>
      </c>
      <c r="T15" s="57">
        <v>0.5</v>
      </c>
      <c r="U15" s="8">
        <v>1</v>
      </c>
      <c r="V15" s="57">
        <f t="shared" si="12"/>
        <v>0.5</v>
      </c>
      <c r="W15" s="8">
        <v>1</v>
      </c>
      <c r="X15" s="57">
        <f t="shared" si="13"/>
        <v>0.5</v>
      </c>
      <c r="Y15" s="8">
        <v>1</v>
      </c>
      <c r="Z15" s="57">
        <f t="shared" si="14"/>
        <v>0.5</v>
      </c>
      <c r="AA15" s="8">
        <v>1</v>
      </c>
      <c r="AB15" s="57">
        <v>0.5</v>
      </c>
      <c r="AC15" s="8">
        <v>1</v>
      </c>
      <c r="AD15" s="57">
        <f t="shared" si="15"/>
        <v>0.5</v>
      </c>
      <c r="AE15" s="8">
        <v>1</v>
      </c>
      <c r="AF15" s="57">
        <f t="shared" si="16"/>
        <v>0.5</v>
      </c>
      <c r="AG15" s="8">
        <v>1</v>
      </c>
      <c r="AH15" s="57">
        <f t="shared" si="17"/>
        <v>0.5</v>
      </c>
      <c r="AI15" s="8">
        <v>1</v>
      </c>
      <c r="AJ15" s="57">
        <f t="shared" si="18"/>
        <v>0.5</v>
      </c>
      <c r="AK15" s="8">
        <v>1</v>
      </c>
      <c r="AL15" s="57">
        <v>0.5</v>
      </c>
      <c r="AM15" s="8">
        <v>1</v>
      </c>
      <c r="AN15" s="57">
        <f t="shared" si="19"/>
        <v>0.5</v>
      </c>
      <c r="AO15" s="8">
        <v>1</v>
      </c>
      <c r="AP15" s="57">
        <v>0.5</v>
      </c>
      <c r="AQ15" s="8">
        <v>1</v>
      </c>
      <c r="AR15" s="57">
        <v>0.5</v>
      </c>
      <c r="AS15" s="8">
        <v>1</v>
      </c>
      <c r="AT15" s="57">
        <f t="shared" si="2"/>
        <v>0.5</v>
      </c>
      <c r="AU15" s="8">
        <v>1</v>
      </c>
      <c r="AV15" s="57">
        <v>0.5</v>
      </c>
      <c r="AW15" s="8">
        <v>1</v>
      </c>
      <c r="AX15" s="57">
        <f t="shared" si="20"/>
        <v>0.5</v>
      </c>
      <c r="AY15" s="8">
        <v>1</v>
      </c>
      <c r="AZ15" s="57">
        <f>AY15*C15</f>
        <v>0.5</v>
      </c>
      <c r="BA15" s="8">
        <v>1</v>
      </c>
      <c r="BB15" s="57">
        <f t="shared" si="21"/>
        <v>0.5</v>
      </c>
      <c r="BC15" s="8">
        <v>1</v>
      </c>
      <c r="BD15" s="57">
        <v>0.5</v>
      </c>
      <c r="BE15" s="8">
        <v>0</v>
      </c>
      <c r="BF15" s="57">
        <v>0</v>
      </c>
      <c r="BG15" s="8">
        <v>1</v>
      </c>
      <c r="BH15" s="57">
        <f t="shared" si="22"/>
        <v>0.5</v>
      </c>
      <c r="BI15" s="8">
        <v>1</v>
      </c>
      <c r="BJ15" s="57">
        <f t="shared" si="23"/>
        <v>0.5</v>
      </c>
      <c r="BK15" s="8">
        <v>1</v>
      </c>
      <c r="BL15" s="57">
        <f>BK15*C15</f>
        <v>0.5</v>
      </c>
      <c r="BM15" s="8">
        <v>1</v>
      </c>
      <c r="BN15" s="57">
        <f t="shared" si="3"/>
        <v>0.5</v>
      </c>
      <c r="BO15" s="8">
        <v>1</v>
      </c>
      <c r="BP15" s="57">
        <v>0.5</v>
      </c>
      <c r="BQ15" s="8">
        <v>1</v>
      </c>
      <c r="BR15" s="57">
        <f t="shared" si="4"/>
        <v>0.5</v>
      </c>
      <c r="BS15" s="8">
        <v>1</v>
      </c>
      <c r="BT15" s="57">
        <f t="shared" si="5"/>
        <v>0.5</v>
      </c>
      <c r="BU15" s="8">
        <v>1</v>
      </c>
      <c r="BV15" s="57">
        <v>0.5</v>
      </c>
      <c r="BW15" s="8">
        <v>1</v>
      </c>
      <c r="BX15" s="57">
        <f t="shared" si="6"/>
        <v>0.5</v>
      </c>
      <c r="BY15" s="8">
        <v>1</v>
      </c>
      <c r="BZ15" s="57">
        <v>0.5</v>
      </c>
      <c r="CA15" s="8">
        <v>1</v>
      </c>
      <c r="CB15" s="57">
        <f t="shared" si="7"/>
        <v>0.5</v>
      </c>
      <c r="CC15" s="8">
        <v>1</v>
      </c>
      <c r="CD15" s="57">
        <f t="shared" si="25"/>
        <v>0.5</v>
      </c>
      <c r="CE15" s="56">
        <f t="shared" si="0"/>
        <v>38</v>
      </c>
      <c r="CF15" s="59">
        <f t="shared" si="0"/>
        <v>19</v>
      </c>
    </row>
    <row r="16" spans="1:90">
      <c r="A16" s="9">
        <v>10</v>
      </c>
      <c r="B16" s="8" t="s">
        <v>66</v>
      </c>
      <c r="C16" s="12">
        <v>0.5</v>
      </c>
      <c r="D16" s="9" t="s">
        <v>55</v>
      </c>
      <c r="E16" s="8">
        <v>1</v>
      </c>
      <c r="F16" s="57">
        <f>E16*C16</f>
        <v>0.5</v>
      </c>
      <c r="G16" s="10">
        <v>1</v>
      </c>
      <c r="H16" s="3">
        <v>0.5</v>
      </c>
      <c r="I16" s="8">
        <v>1</v>
      </c>
      <c r="J16" s="57">
        <f>I16*C16</f>
        <v>0.5</v>
      </c>
      <c r="K16" s="8">
        <v>1</v>
      </c>
      <c r="L16" s="57">
        <f>K16*C16</f>
        <v>0.5</v>
      </c>
      <c r="M16" s="8">
        <v>1</v>
      </c>
      <c r="N16" s="57">
        <f>M16*C16</f>
        <v>0.5</v>
      </c>
      <c r="O16" s="8">
        <v>1</v>
      </c>
      <c r="P16" s="57">
        <f t="shared" si="1"/>
        <v>0.5</v>
      </c>
      <c r="Q16" s="8">
        <v>1</v>
      </c>
      <c r="R16" s="57">
        <v>0.5</v>
      </c>
      <c r="S16" s="8">
        <v>1</v>
      </c>
      <c r="T16" s="57">
        <f>S16*C16</f>
        <v>0.5</v>
      </c>
      <c r="U16" s="8">
        <v>1</v>
      </c>
      <c r="V16" s="57">
        <f t="shared" si="12"/>
        <v>0.5</v>
      </c>
      <c r="W16" s="8">
        <v>1</v>
      </c>
      <c r="X16" s="57">
        <f t="shared" si="13"/>
        <v>0.5</v>
      </c>
      <c r="Y16" s="8">
        <v>1</v>
      </c>
      <c r="Z16" s="57">
        <f t="shared" si="14"/>
        <v>0.5</v>
      </c>
      <c r="AA16" s="8">
        <v>1</v>
      </c>
      <c r="AB16" s="57">
        <f>AA16*C16</f>
        <v>0.5</v>
      </c>
      <c r="AC16" s="8">
        <v>1</v>
      </c>
      <c r="AD16" s="57">
        <f t="shared" si="15"/>
        <v>0.5</v>
      </c>
      <c r="AE16" s="8">
        <v>1</v>
      </c>
      <c r="AF16" s="57">
        <f t="shared" si="16"/>
        <v>0.5</v>
      </c>
      <c r="AG16" s="8">
        <v>1</v>
      </c>
      <c r="AH16" s="57">
        <f t="shared" si="17"/>
        <v>0.5</v>
      </c>
      <c r="AI16" s="8">
        <v>1</v>
      </c>
      <c r="AJ16" s="57">
        <f t="shared" si="18"/>
        <v>0.5</v>
      </c>
      <c r="AK16" s="8">
        <v>1</v>
      </c>
      <c r="AL16" s="57">
        <f>AK16*C16</f>
        <v>0.5</v>
      </c>
      <c r="AM16" s="8">
        <v>1</v>
      </c>
      <c r="AN16" s="57">
        <f t="shared" si="19"/>
        <v>0.5</v>
      </c>
      <c r="AO16" s="8">
        <v>1</v>
      </c>
      <c r="AP16" s="57">
        <f>AO16*C16</f>
        <v>0.5</v>
      </c>
      <c r="AQ16" s="8">
        <v>1</v>
      </c>
      <c r="AR16" s="57">
        <f>AQ16*C16</f>
        <v>0.5</v>
      </c>
      <c r="AS16" s="8">
        <v>1</v>
      </c>
      <c r="AT16" s="57">
        <f t="shared" si="2"/>
        <v>0.5</v>
      </c>
      <c r="AU16" s="8">
        <v>1</v>
      </c>
      <c r="AV16" s="57">
        <f>AU16*C16</f>
        <v>0.5</v>
      </c>
      <c r="AW16" s="8">
        <v>1</v>
      </c>
      <c r="AX16" s="57">
        <f t="shared" si="20"/>
        <v>0.5</v>
      </c>
      <c r="AY16" s="8">
        <v>1</v>
      </c>
      <c r="AZ16" s="57">
        <f>AY16*C16</f>
        <v>0.5</v>
      </c>
      <c r="BA16" s="8">
        <v>1</v>
      </c>
      <c r="BB16" s="57">
        <f t="shared" si="21"/>
        <v>0.5</v>
      </c>
      <c r="BC16" s="8">
        <v>1</v>
      </c>
      <c r="BD16" s="57">
        <v>0.5</v>
      </c>
      <c r="BE16" s="8">
        <v>0</v>
      </c>
      <c r="BF16" s="57">
        <v>0</v>
      </c>
      <c r="BG16" s="8">
        <v>1</v>
      </c>
      <c r="BH16" s="57">
        <f t="shared" si="22"/>
        <v>0.5</v>
      </c>
      <c r="BI16" s="8">
        <v>1</v>
      </c>
      <c r="BJ16" s="57">
        <f t="shared" si="23"/>
        <v>0.5</v>
      </c>
      <c r="BK16" s="8">
        <v>1</v>
      </c>
      <c r="BL16" s="57">
        <f>BK16*C16</f>
        <v>0.5</v>
      </c>
      <c r="BM16" s="8">
        <v>1</v>
      </c>
      <c r="BN16" s="57">
        <f t="shared" si="3"/>
        <v>0.5</v>
      </c>
      <c r="BO16" s="8">
        <v>1</v>
      </c>
      <c r="BP16" s="57">
        <f>BO16*C16</f>
        <v>0.5</v>
      </c>
      <c r="BQ16" s="8">
        <v>1</v>
      </c>
      <c r="BR16" s="57">
        <f t="shared" si="4"/>
        <v>0.5</v>
      </c>
      <c r="BS16" s="8">
        <v>1</v>
      </c>
      <c r="BT16" s="57">
        <f t="shared" si="5"/>
        <v>0.5</v>
      </c>
      <c r="BU16" s="8">
        <v>1</v>
      </c>
      <c r="BV16" s="57">
        <f>BU16*C16</f>
        <v>0.5</v>
      </c>
      <c r="BW16" s="8">
        <v>1</v>
      </c>
      <c r="BX16" s="57">
        <f t="shared" si="6"/>
        <v>0.5</v>
      </c>
      <c r="BY16" s="8">
        <v>1</v>
      </c>
      <c r="BZ16" s="57">
        <f>BY16*C16</f>
        <v>0.5</v>
      </c>
      <c r="CA16" s="8">
        <v>1</v>
      </c>
      <c r="CB16" s="57">
        <f t="shared" si="7"/>
        <v>0.5</v>
      </c>
      <c r="CC16" s="8">
        <v>1</v>
      </c>
      <c r="CD16" s="57">
        <f t="shared" si="25"/>
        <v>0.5</v>
      </c>
      <c r="CE16" s="56">
        <f t="shared" si="0"/>
        <v>38</v>
      </c>
      <c r="CF16" s="59">
        <f t="shared" si="0"/>
        <v>19</v>
      </c>
    </row>
    <row r="17" spans="1:84">
      <c r="A17" s="115" t="s">
        <v>67</v>
      </c>
      <c r="B17" s="115"/>
      <c r="C17" s="115"/>
      <c r="D17" s="115"/>
      <c r="E17" s="62">
        <f>SUM(E5:E16)</f>
        <v>376</v>
      </c>
      <c r="F17" s="63">
        <f t="shared" ref="F17:BQ17" si="27">SUM(F2:F16)</f>
        <v>21.64</v>
      </c>
      <c r="G17" s="64">
        <f t="shared" si="27"/>
        <v>123</v>
      </c>
      <c r="H17" s="63">
        <f t="shared" si="27"/>
        <v>10.4</v>
      </c>
      <c r="I17" s="64">
        <f t="shared" si="27"/>
        <v>401</v>
      </c>
      <c r="J17" s="63">
        <f t="shared" si="27"/>
        <v>23.869999999999997</v>
      </c>
      <c r="K17" s="63">
        <f t="shared" si="27"/>
        <v>366</v>
      </c>
      <c r="L17" s="63">
        <f t="shared" si="27"/>
        <v>22.31</v>
      </c>
      <c r="M17" s="63">
        <f t="shared" si="27"/>
        <v>418</v>
      </c>
      <c r="N17" s="63">
        <f t="shared" si="27"/>
        <v>24.249999999999996</v>
      </c>
      <c r="O17" s="63">
        <f t="shared" si="27"/>
        <v>420</v>
      </c>
      <c r="P17" s="63">
        <f t="shared" si="27"/>
        <v>24.68</v>
      </c>
      <c r="Q17" s="63">
        <f t="shared" si="27"/>
        <v>410</v>
      </c>
      <c r="R17" s="63">
        <f t="shared" si="27"/>
        <v>24.08</v>
      </c>
      <c r="S17" s="63">
        <f t="shared" si="27"/>
        <v>257</v>
      </c>
      <c r="T17" s="63">
        <f t="shared" si="27"/>
        <v>17.060000000000002</v>
      </c>
      <c r="U17" s="63">
        <f t="shared" si="27"/>
        <v>548</v>
      </c>
      <c r="V17" s="63">
        <f t="shared" si="27"/>
        <v>29.86</v>
      </c>
      <c r="W17" s="63">
        <f t="shared" si="27"/>
        <v>702</v>
      </c>
      <c r="X17" s="63">
        <f t="shared" si="27"/>
        <v>37.869999999999997</v>
      </c>
      <c r="Y17" s="64">
        <f t="shared" si="27"/>
        <v>617</v>
      </c>
      <c r="Z17" s="63">
        <f t="shared" si="27"/>
        <v>34.78</v>
      </c>
      <c r="AA17" s="63">
        <f t="shared" si="27"/>
        <v>394</v>
      </c>
      <c r="AB17" s="63">
        <f t="shared" si="27"/>
        <v>22.939999999999998</v>
      </c>
      <c r="AC17" s="63">
        <f t="shared" si="27"/>
        <v>315</v>
      </c>
      <c r="AD17" s="63">
        <f t="shared" si="27"/>
        <v>20.07</v>
      </c>
      <c r="AE17" s="63">
        <f t="shared" si="27"/>
        <v>179</v>
      </c>
      <c r="AF17" s="63">
        <f t="shared" si="27"/>
        <v>13.290000000000001</v>
      </c>
      <c r="AG17" s="63">
        <f t="shared" si="27"/>
        <v>272</v>
      </c>
      <c r="AH17" s="63">
        <f t="shared" si="27"/>
        <v>17.659999999999997</v>
      </c>
      <c r="AI17" s="63">
        <f t="shared" si="27"/>
        <v>424</v>
      </c>
      <c r="AJ17" s="63">
        <f t="shared" si="27"/>
        <v>24.9</v>
      </c>
      <c r="AK17" s="63">
        <f t="shared" si="27"/>
        <v>233</v>
      </c>
      <c r="AL17" s="63">
        <f t="shared" si="27"/>
        <v>15.45</v>
      </c>
      <c r="AM17" s="63">
        <f t="shared" si="27"/>
        <v>269</v>
      </c>
      <c r="AN17" s="63">
        <f t="shared" si="27"/>
        <v>17.7</v>
      </c>
      <c r="AO17" s="63">
        <f t="shared" si="27"/>
        <v>157</v>
      </c>
      <c r="AP17" s="63">
        <f t="shared" si="27"/>
        <v>12.36</v>
      </c>
      <c r="AQ17" s="63">
        <f t="shared" si="27"/>
        <v>315</v>
      </c>
      <c r="AR17" s="63">
        <f t="shared" si="27"/>
        <v>19.979999999999997</v>
      </c>
      <c r="AS17" s="63">
        <f t="shared" si="27"/>
        <v>670</v>
      </c>
      <c r="AT17" s="63">
        <f t="shared" si="27"/>
        <v>35.529999999999994</v>
      </c>
      <c r="AU17" s="63">
        <f t="shared" si="27"/>
        <v>209</v>
      </c>
      <c r="AV17" s="63">
        <f t="shared" si="27"/>
        <v>15.129999999999999</v>
      </c>
      <c r="AW17" s="63">
        <f t="shared" si="27"/>
        <v>665</v>
      </c>
      <c r="AX17" s="63">
        <f t="shared" si="27"/>
        <v>34.89</v>
      </c>
      <c r="AY17" s="63">
        <f t="shared" si="27"/>
        <v>465</v>
      </c>
      <c r="AZ17" s="63">
        <f t="shared" si="27"/>
        <v>27.589999999999996</v>
      </c>
      <c r="BA17" s="63">
        <f t="shared" si="27"/>
        <v>342</v>
      </c>
      <c r="BB17" s="63">
        <f t="shared" si="27"/>
        <v>21.229999999999997</v>
      </c>
      <c r="BC17" s="63">
        <f t="shared" si="27"/>
        <v>629</v>
      </c>
      <c r="BD17" s="63">
        <f t="shared" si="27"/>
        <v>35.529999999999994</v>
      </c>
      <c r="BE17" s="63">
        <f t="shared" si="27"/>
        <v>0</v>
      </c>
      <c r="BF17" s="63">
        <f t="shared" si="27"/>
        <v>0</v>
      </c>
      <c r="BG17" s="63">
        <f t="shared" si="27"/>
        <v>456</v>
      </c>
      <c r="BH17" s="63">
        <f t="shared" si="27"/>
        <v>26.15</v>
      </c>
      <c r="BI17" s="63">
        <f t="shared" si="27"/>
        <v>474</v>
      </c>
      <c r="BJ17" s="63">
        <f t="shared" si="27"/>
        <v>28.08</v>
      </c>
      <c r="BK17" s="63">
        <f t="shared" si="27"/>
        <v>282</v>
      </c>
      <c r="BL17" s="63">
        <f t="shared" si="27"/>
        <v>18.09</v>
      </c>
      <c r="BM17" s="63">
        <f t="shared" si="27"/>
        <v>607</v>
      </c>
      <c r="BN17" s="63">
        <f t="shared" si="27"/>
        <v>32.15</v>
      </c>
      <c r="BO17" s="63">
        <f t="shared" si="27"/>
        <v>564</v>
      </c>
      <c r="BP17" s="63">
        <f t="shared" si="27"/>
        <v>31.099999999999994</v>
      </c>
      <c r="BQ17" s="63">
        <f t="shared" si="27"/>
        <v>109</v>
      </c>
      <c r="BR17" s="63">
        <f t="shared" ref="BR17:CE17" si="28">SUM(BR2:BR16)</f>
        <v>10.120000000000001</v>
      </c>
      <c r="BS17" s="63">
        <f t="shared" si="28"/>
        <v>102</v>
      </c>
      <c r="BT17" s="63">
        <f t="shared" si="28"/>
        <v>9.56</v>
      </c>
      <c r="BU17" s="63">
        <f t="shared" si="28"/>
        <v>468</v>
      </c>
      <c r="BV17" s="63">
        <f t="shared" si="28"/>
        <v>26.629999999999995</v>
      </c>
      <c r="BW17" s="63">
        <f t="shared" si="28"/>
        <v>492</v>
      </c>
      <c r="BX17" s="63">
        <f t="shared" si="28"/>
        <v>27.75</v>
      </c>
      <c r="BY17" s="63">
        <f t="shared" si="28"/>
        <v>339</v>
      </c>
      <c r="BZ17" s="63">
        <f t="shared" si="28"/>
        <v>20.81</v>
      </c>
      <c r="CA17" s="63">
        <f t="shared" si="28"/>
        <v>497</v>
      </c>
      <c r="CB17" s="63">
        <f t="shared" si="28"/>
        <v>27.72</v>
      </c>
      <c r="CC17" s="63">
        <f t="shared" si="28"/>
        <v>535</v>
      </c>
      <c r="CD17" s="63">
        <f t="shared" si="28"/>
        <v>29.529999999999998</v>
      </c>
      <c r="CE17" s="64">
        <f t="shared" si="28"/>
        <v>15101</v>
      </c>
      <c r="CF17" s="63">
        <f>SUM(CF5:CF16)</f>
        <v>892.74</v>
      </c>
    </row>
    <row r="19" spans="1:84" s="7" customFormat="1" ht="25.5" customHeight="1">
      <c r="A19" s="55" t="s">
        <v>0</v>
      </c>
      <c r="B19" s="53" t="s">
        <v>1</v>
      </c>
      <c r="C19" s="108" t="s">
        <v>2</v>
      </c>
      <c r="D19" s="108" t="s">
        <v>3</v>
      </c>
      <c r="E19" s="110" t="s">
        <v>4</v>
      </c>
      <c r="F19" s="111"/>
      <c r="G19" s="108" t="s">
        <v>5</v>
      </c>
      <c r="H19" s="108"/>
      <c r="I19" s="110" t="s">
        <v>6</v>
      </c>
      <c r="J19" s="111"/>
      <c r="K19" s="108" t="s">
        <v>7</v>
      </c>
      <c r="L19" s="108"/>
      <c r="M19" s="108" t="s">
        <v>8</v>
      </c>
      <c r="N19" s="108"/>
      <c r="O19" s="108" t="s">
        <v>9</v>
      </c>
      <c r="P19" s="108"/>
      <c r="Q19" s="108" t="s">
        <v>10</v>
      </c>
      <c r="R19" s="108"/>
      <c r="S19" s="108" t="s">
        <v>11</v>
      </c>
      <c r="T19" s="108"/>
      <c r="U19" s="108" t="s">
        <v>12</v>
      </c>
      <c r="V19" s="108"/>
      <c r="W19" s="108" t="s">
        <v>13</v>
      </c>
      <c r="X19" s="108"/>
      <c r="Y19" s="108" t="s">
        <v>14</v>
      </c>
      <c r="Z19" s="108"/>
      <c r="AA19" s="108" t="s">
        <v>15</v>
      </c>
      <c r="AB19" s="108"/>
      <c r="AC19" s="108" t="s">
        <v>16</v>
      </c>
      <c r="AD19" s="108"/>
      <c r="AE19" s="108" t="s">
        <v>17</v>
      </c>
      <c r="AF19" s="108"/>
      <c r="AG19" s="108" t="s">
        <v>18</v>
      </c>
      <c r="AH19" s="108"/>
      <c r="AI19" s="108" t="s">
        <v>19</v>
      </c>
      <c r="AJ19" s="108"/>
      <c r="AK19" s="108" t="s">
        <v>20</v>
      </c>
      <c r="AL19" s="108"/>
      <c r="AM19" s="109" t="s">
        <v>21</v>
      </c>
      <c r="AN19" s="109"/>
      <c r="AO19" s="108" t="s">
        <v>22</v>
      </c>
      <c r="AP19" s="108"/>
      <c r="AQ19" s="108" t="s">
        <v>23</v>
      </c>
      <c r="AR19" s="108"/>
      <c r="AS19" s="108" t="s">
        <v>24</v>
      </c>
      <c r="AT19" s="108"/>
      <c r="AU19" s="108" t="s">
        <v>25</v>
      </c>
      <c r="AV19" s="108"/>
      <c r="AW19" s="108" t="s">
        <v>26</v>
      </c>
      <c r="AX19" s="108"/>
      <c r="AY19" s="108" t="s">
        <v>27</v>
      </c>
      <c r="AZ19" s="108"/>
      <c r="BA19" s="108" t="s">
        <v>28</v>
      </c>
      <c r="BB19" s="108"/>
      <c r="BC19" s="108" t="s">
        <v>29</v>
      </c>
      <c r="BD19" s="108"/>
      <c r="BE19" s="108" t="s">
        <v>30</v>
      </c>
      <c r="BF19" s="108"/>
      <c r="BG19" s="108" t="s">
        <v>31</v>
      </c>
      <c r="BH19" s="108"/>
      <c r="BI19" s="108" t="s">
        <v>32</v>
      </c>
      <c r="BJ19" s="108"/>
      <c r="BK19" s="108" t="s">
        <v>33</v>
      </c>
      <c r="BL19" s="108"/>
      <c r="BM19" s="108" t="s">
        <v>34</v>
      </c>
      <c r="BN19" s="108"/>
      <c r="BO19" s="108" t="s">
        <v>35</v>
      </c>
      <c r="BP19" s="108"/>
      <c r="BQ19" s="108" t="s">
        <v>36</v>
      </c>
      <c r="BR19" s="108"/>
      <c r="BS19" s="108" t="s">
        <v>37</v>
      </c>
      <c r="BT19" s="108"/>
      <c r="BU19" s="108" t="s">
        <v>38</v>
      </c>
      <c r="BV19" s="108"/>
      <c r="BW19" s="108" t="s">
        <v>39</v>
      </c>
      <c r="BX19" s="108"/>
      <c r="BY19" s="108" t="s">
        <v>40</v>
      </c>
      <c r="BZ19" s="108"/>
      <c r="CA19" s="108" t="s">
        <v>41</v>
      </c>
      <c r="CB19" s="108"/>
      <c r="CC19" s="108" t="s">
        <v>42</v>
      </c>
      <c r="CD19" s="108"/>
      <c r="CE19" s="108" t="s">
        <v>43</v>
      </c>
      <c r="CF19" s="108"/>
    </row>
    <row r="20" spans="1:84" s="7" customFormat="1" ht="12.75">
      <c r="A20" s="112"/>
      <c r="B20" s="112"/>
      <c r="C20" s="108"/>
      <c r="D20" s="108"/>
      <c r="E20" s="53" t="s">
        <v>44</v>
      </c>
      <c r="F20" s="33" t="s">
        <v>45</v>
      </c>
      <c r="G20" s="53" t="s">
        <v>44</v>
      </c>
      <c r="H20" s="33" t="s">
        <v>45</v>
      </c>
      <c r="I20" s="53" t="s">
        <v>44</v>
      </c>
      <c r="J20" s="33" t="s">
        <v>45</v>
      </c>
      <c r="K20" s="53" t="s">
        <v>44</v>
      </c>
      <c r="L20" s="33" t="s">
        <v>45</v>
      </c>
      <c r="M20" s="53" t="s">
        <v>44</v>
      </c>
      <c r="N20" s="33" t="s">
        <v>45</v>
      </c>
      <c r="O20" s="53" t="s">
        <v>44</v>
      </c>
      <c r="P20" s="33" t="s">
        <v>45</v>
      </c>
      <c r="Q20" s="53" t="s">
        <v>44</v>
      </c>
      <c r="R20" s="33" t="s">
        <v>45</v>
      </c>
      <c r="S20" s="53" t="s">
        <v>44</v>
      </c>
      <c r="T20" s="33" t="s">
        <v>45</v>
      </c>
      <c r="U20" s="53" t="s">
        <v>44</v>
      </c>
      <c r="V20" s="33" t="s">
        <v>45</v>
      </c>
      <c r="W20" s="53" t="s">
        <v>44</v>
      </c>
      <c r="X20" s="33" t="s">
        <v>45</v>
      </c>
      <c r="Y20" s="53" t="s">
        <v>44</v>
      </c>
      <c r="Z20" s="33" t="s">
        <v>45</v>
      </c>
      <c r="AA20" s="53" t="s">
        <v>44</v>
      </c>
      <c r="AB20" s="33" t="s">
        <v>45</v>
      </c>
      <c r="AC20" s="53" t="s">
        <v>44</v>
      </c>
      <c r="AD20" s="33" t="s">
        <v>45</v>
      </c>
      <c r="AE20" s="53" t="s">
        <v>44</v>
      </c>
      <c r="AF20" s="33" t="s">
        <v>45</v>
      </c>
      <c r="AG20" s="53" t="s">
        <v>44</v>
      </c>
      <c r="AH20" s="33" t="s">
        <v>45</v>
      </c>
      <c r="AI20" s="53" t="s">
        <v>44</v>
      </c>
      <c r="AJ20" s="33" t="s">
        <v>45</v>
      </c>
      <c r="AK20" s="53" t="s">
        <v>44</v>
      </c>
      <c r="AL20" s="33" t="s">
        <v>45</v>
      </c>
      <c r="AM20" s="53" t="s">
        <v>44</v>
      </c>
      <c r="AN20" s="33" t="s">
        <v>45</v>
      </c>
      <c r="AO20" s="53" t="s">
        <v>44</v>
      </c>
      <c r="AP20" s="33" t="s">
        <v>45</v>
      </c>
      <c r="AQ20" s="53" t="s">
        <v>44</v>
      </c>
      <c r="AR20" s="33" t="s">
        <v>45</v>
      </c>
      <c r="AS20" s="53" t="s">
        <v>44</v>
      </c>
      <c r="AT20" s="33" t="s">
        <v>45</v>
      </c>
      <c r="AU20" s="53" t="s">
        <v>44</v>
      </c>
      <c r="AV20" s="33" t="s">
        <v>45</v>
      </c>
      <c r="AW20" s="53" t="s">
        <v>44</v>
      </c>
      <c r="AX20" s="33" t="s">
        <v>45</v>
      </c>
      <c r="AY20" s="53" t="s">
        <v>44</v>
      </c>
      <c r="AZ20" s="33" t="s">
        <v>45</v>
      </c>
      <c r="BA20" s="53" t="s">
        <v>44</v>
      </c>
      <c r="BB20" s="33" t="s">
        <v>45</v>
      </c>
      <c r="BC20" s="53" t="s">
        <v>44</v>
      </c>
      <c r="BD20" s="33" t="s">
        <v>45</v>
      </c>
      <c r="BE20" s="53" t="s">
        <v>44</v>
      </c>
      <c r="BF20" s="33" t="s">
        <v>45</v>
      </c>
      <c r="BG20" s="53" t="s">
        <v>44</v>
      </c>
      <c r="BH20" s="33" t="s">
        <v>45</v>
      </c>
      <c r="BI20" s="53" t="s">
        <v>44</v>
      </c>
      <c r="BJ20" s="33" t="s">
        <v>45</v>
      </c>
      <c r="BK20" s="53" t="s">
        <v>44</v>
      </c>
      <c r="BL20" s="33" t="s">
        <v>45</v>
      </c>
      <c r="BM20" s="53" t="s">
        <v>44</v>
      </c>
      <c r="BN20" s="33" t="s">
        <v>45</v>
      </c>
      <c r="BO20" s="53" t="s">
        <v>44</v>
      </c>
      <c r="BP20" s="33" t="s">
        <v>45</v>
      </c>
      <c r="BQ20" s="53" t="s">
        <v>44</v>
      </c>
      <c r="BR20" s="33" t="s">
        <v>45</v>
      </c>
      <c r="BS20" s="53" t="s">
        <v>44</v>
      </c>
      <c r="BT20" s="33" t="s">
        <v>45</v>
      </c>
      <c r="BU20" s="53" t="s">
        <v>44</v>
      </c>
      <c r="BV20" s="33" t="s">
        <v>45</v>
      </c>
      <c r="BW20" s="53" t="s">
        <v>44</v>
      </c>
      <c r="BX20" s="33" t="s">
        <v>45</v>
      </c>
      <c r="BY20" s="53" t="s">
        <v>44</v>
      </c>
      <c r="BZ20" s="33" t="s">
        <v>45</v>
      </c>
      <c r="CA20" s="53" t="s">
        <v>44</v>
      </c>
      <c r="CB20" s="33" t="s">
        <v>45</v>
      </c>
      <c r="CC20" s="53" t="s">
        <v>44</v>
      </c>
      <c r="CD20" s="33" t="s">
        <v>45</v>
      </c>
      <c r="CE20" s="53" t="s">
        <v>44</v>
      </c>
      <c r="CF20" s="53" t="s">
        <v>45</v>
      </c>
    </row>
    <row r="21" spans="1:84" s="7" customFormat="1" ht="12.75">
      <c r="A21" s="113" t="s">
        <v>68</v>
      </c>
      <c r="B21" s="114"/>
      <c r="C21" s="1"/>
      <c r="D21" s="1"/>
      <c r="E21" s="13"/>
      <c r="F21" s="13"/>
      <c r="G21" s="14"/>
      <c r="H21" s="15"/>
      <c r="I21" s="13"/>
      <c r="J21" s="16"/>
      <c r="K21" s="13"/>
      <c r="L21" s="14"/>
      <c r="M21" s="13"/>
      <c r="N21" s="13"/>
      <c r="O21" s="13"/>
      <c r="P21" s="17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8"/>
      <c r="AI21" s="13"/>
      <c r="AJ21" s="13"/>
      <c r="AK21" s="13"/>
      <c r="AL21" s="18"/>
      <c r="AM21" s="13"/>
      <c r="AN21" s="18"/>
      <c r="AO21" s="13"/>
      <c r="AP21" s="18"/>
      <c r="AQ21" s="13"/>
      <c r="AR21" s="18"/>
      <c r="AS21" s="13"/>
      <c r="AT21" s="13"/>
      <c r="AU21" s="13"/>
      <c r="AV21" s="18"/>
      <c r="AW21" s="13"/>
      <c r="AX21" s="13"/>
      <c r="AY21" s="13"/>
      <c r="AZ21" s="13"/>
      <c r="BA21" s="13"/>
      <c r="BB21" s="13"/>
      <c r="BC21" s="13"/>
      <c r="BD21" s="18"/>
      <c r="BE21" s="13"/>
      <c r="BF21" s="17"/>
      <c r="BG21" s="13"/>
      <c r="BH21" s="13"/>
      <c r="BI21" s="13"/>
      <c r="BJ21" s="13"/>
      <c r="BK21" s="13"/>
      <c r="BL21" s="17"/>
      <c r="BM21" s="13"/>
      <c r="BN21" s="13"/>
      <c r="BO21" s="13"/>
      <c r="BP21" s="13"/>
      <c r="BQ21" s="13"/>
      <c r="BR21" s="18"/>
      <c r="BS21" s="13"/>
      <c r="BT21" s="18"/>
      <c r="BU21" s="13"/>
      <c r="BV21" s="13"/>
      <c r="BW21" s="13"/>
      <c r="BX21" s="17"/>
      <c r="BY21" s="13"/>
      <c r="BZ21" s="17"/>
      <c r="CA21" s="13"/>
      <c r="CB21" s="17"/>
      <c r="CC21" s="13"/>
      <c r="CD21" s="17"/>
      <c r="CE21" s="65"/>
      <c r="CF21" s="17"/>
    </row>
    <row r="22" spans="1:84" ht="25.5">
      <c r="A22" s="9" t="s">
        <v>47</v>
      </c>
      <c r="B22" s="8" t="s">
        <v>69</v>
      </c>
      <c r="C22" s="12">
        <v>1.4999999999999999E-2</v>
      </c>
      <c r="D22" s="9" t="s">
        <v>70</v>
      </c>
      <c r="E22" s="58">
        <v>142</v>
      </c>
      <c r="F22" s="58">
        <f>E22*0.015</f>
        <v>2.13</v>
      </c>
      <c r="G22" s="58">
        <v>47</v>
      </c>
      <c r="H22" s="58">
        <f t="shared" ref="H22" si="29">G22*0.015</f>
        <v>0.70499999999999996</v>
      </c>
      <c r="I22" s="58">
        <v>162</v>
      </c>
      <c r="J22" s="58">
        <f t="shared" ref="J22" si="30">I22*0.015</f>
        <v>2.4299999999999997</v>
      </c>
      <c r="K22" s="58">
        <v>144</v>
      </c>
      <c r="L22" s="58">
        <f t="shared" ref="L22" si="31">K22*0.015</f>
        <v>2.16</v>
      </c>
      <c r="M22" s="58">
        <v>171</v>
      </c>
      <c r="N22" s="58">
        <f t="shared" ref="N22" si="32">M22*0.015</f>
        <v>2.5649999999999999</v>
      </c>
      <c r="O22" s="58">
        <v>179</v>
      </c>
      <c r="P22" s="58">
        <f t="shared" ref="P22" si="33">O22*0.015</f>
        <v>2.6850000000000001</v>
      </c>
      <c r="Q22" s="58">
        <v>193</v>
      </c>
      <c r="R22" s="58">
        <f t="shared" ref="R22" si="34">Q22*0.015</f>
        <v>2.895</v>
      </c>
      <c r="S22" s="58">
        <v>118</v>
      </c>
      <c r="T22" s="58">
        <f t="shared" ref="T22" si="35">S22*0.015</f>
        <v>1.77</v>
      </c>
      <c r="U22" s="58">
        <v>190</v>
      </c>
      <c r="V22" s="58">
        <f t="shared" ref="V22" si="36">U22*0.015</f>
        <v>2.85</v>
      </c>
      <c r="W22" s="58">
        <v>225</v>
      </c>
      <c r="X22" s="58">
        <f t="shared" ref="X22" si="37">W22*0.015</f>
        <v>3.375</v>
      </c>
      <c r="Y22" s="58">
        <v>221</v>
      </c>
      <c r="Z22" s="58">
        <f t="shared" ref="Z22" si="38">Y22*0.015</f>
        <v>3.3149999999999999</v>
      </c>
      <c r="AA22" s="58">
        <v>140</v>
      </c>
      <c r="AB22" s="58">
        <f t="shared" ref="AB22" si="39">AA22*0.015</f>
        <v>2.1</v>
      </c>
      <c r="AC22" s="58">
        <v>127</v>
      </c>
      <c r="AD22" s="58">
        <f t="shared" ref="AD22" si="40">AC22*0.015</f>
        <v>1.905</v>
      </c>
      <c r="AE22" s="58">
        <v>68</v>
      </c>
      <c r="AF22" s="58">
        <f t="shared" ref="AF22" si="41">AE22*0.015</f>
        <v>1.02</v>
      </c>
      <c r="AG22" s="58">
        <v>100</v>
      </c>
      <c r="AH22" s="58">
        <f t="shared" ref="AH22" si="42">AG22*0.015</f>
        <v>1.5</v>
      </c>
      <c r="AI22" s="58">
        <v>142</v>
      </c>
      <c r="AJ22" s="58">
        <f t="shared" ref="AJ22" si="43">AI22*0.015</f>
        <v>2.13</v>
      </c>
      <c r="AK22" s="58">
        <v>84</v>
      </c>
      <c r="AL22" s="58">
        <f t="shared" ref="AL22" si="44">AK22*0.015</f>
        <v>1.26</v>
      </c>
      <c r="AM22" s="58">
        <v>113</v>
      </c>
      <c r="AN22" s="58">
        <f t="shared" ref="AN22" si="45">AM22*0.015</f>
        <v>1.6949999999999998</v>
      </c>
      <c r="AO22" s="58">
        <v>76</v>
      </c>
      <c r="AP22" s="58">
        <f t="shared" ref="AP22" si="46">AO22*0.015</f>
        <v>1.1399999999999999</v>
      </c>
      <c r="AQ22" s="58">
        <v>123</v>
      </c>
      <c r="AR22" s="58">
        <f t="shared" ref="AR22" si="47">AQ22*0.015</f>
        <v>1.845</v>
      </c>
      <c r="AS22" s="58">
        <v>209</v>
      </c>
      <c r="AT22" s="58">
        <f t="shared" ref="AT22" si="48">AS22*0.015</f>
        <v>3.1349999999999998</v>
      </c>
      <c r="AU22" s="58">
        <v>118</v>
      </c>
      <c r="AV22" s="58">
        <f t="shared" ref="AV22" si="49">AU22*0.015</f>
        <v>1.77</v>
      </c>
      <c r="AW22" s="58">
        <v>222</v>
      </c>
      <c r="AX22" s="58">
        <f t="shared" ref="AX22" si="50">AW22*0.015</f>
        <v>3.33</v>
      </c>
      <c r="AY22" s="58">
        <v>192</v>
      </c>
      <c r="AZ22" s="58">
        <f t="shared" ref="AZ22" si="51">AY22*0.015</f>
        <v>2.88</v>
      </c>
      <c r="BA22" s="58">
        <v>118</v>
      </c>
      <c r="BB22" s="58">
        <f t="shared" ref="BB22" si="52">BA22*0.015</f>
        <v>1.77</v>
      </c>
      <c r="BC22" s="58">
        <v>257</v>
      </c>
      <c r="BD22" s="58">
        <f t="shared" ref="BD22" si="53">BC22*0.015</f>
        <v>3.855</v>
      </c>
      <c r="BE22" s="8">
        <v>0</v>
      </c>
      <c r="BF22" s="57">
        <f>BE22*C22</f>
        <v>0</v>
      </c>
      <c r="BG22" s="58">
        <v>191</v>
      </c>
      <c r="BH22" s="58">
        <f t="shared" ref="BH22" si="54">BG22*0.015</f>
        <v>2.8649999999999998</v>
      </c>
      <c r="BI22" s="58">
        <v>206</v>
      </c>
      <c r="BJ22" s="58">
        <f t="shared" ref="BJ22" si="55">BI22*0.015</f>
        <v>3.09</v>
      </c>
      <c r="BK22" s="58">
        <v>96</v>
      </c>
      <c r="BL22" s="58">
        <v>1.44</v>
      </c>
      <c r="BM22" s="58">
        <v>204</v>
      </c>
      <c r="BN22" s="58">
        <f t="shared" ref="BN22" si="56">BM22*0.015</f>
        <v>3.06</v>
      </c>
      <c r="BO22" s="58">
        <v>179</v>
      </c>
      <c r="BP22" s="58">
        <f t="shared" ref="BP22" si="57">BO22*0.015</f>
        <v>2.6850000000000001</v>
      </c>
      <c r="BQ22" s="58">
        <v>46</v>
      </c>
      <c r="BR22" s="58">
        <f t="shared" ref="BR22" si="58">BQ22*0.015</f>
        <v>0.69</v>
      </c>
      <c r="BS22" s="58">
        <v>30</v>
      </c>
      <c r="BT22" s="58">
        <f t="shared" ref="BT22" si="59">BS22*0.015</f>
        <v>0.44999999999999996</v>
      </c>
      <c r="BU22" s="58">
        <v>125</v>
      </c>
      <c r="BV22" s="58">
        <f t="shared" ref="BV22" si="60">BU22*0.015</f>
        <v>1.875</v>
      </c>
      <c r="BW22" s="58">
        <v>152</v>
      </c>
      <c r="BX22" s="58">
        <f t="shared" ref="BX22" si="61">BW22*0.015</f>
        <v>2.2799999999999998</v>
      </c>
      <c r="BY22" s="58">
        <v>133</v>
      </c>
      <c r="BZ22" s="58">
        <f t="shared" ref="BZ22" si="62">BY22*0.015</f>
        <v>1.9949999999999999</v>
      </c>
      <c r="CA22" s="58">
        <v>153</v>
      </c>
      <c r="CB22" s="58">
        <f t="shared" ref="CB22" si="63">CA22*0.015</f>
        <v>2.2949999999999999</v>
      </c>
      <c r="CC22" s="58">
        <v>219</v>
      </c>
      <c r="CD22" s="58">
        <f t="shared" ref="CD22" si="64">CC22*0.015</f>
        <v>3.2849999999999997</v>
      </c>
      <c r="CE22" s="66">
        <f>E22+G22+I22+K22+M22+O22+Q22+S22+U22+W22+Y22+AA22+AC22+AE22+AG22+AI22+AK22+AM22+AO22+AQ22+AS22+AU22+AW22+AY22+BA22+BC22+BG22+BI22+BK22+BM22+BO22+BQ22+BS22+BU22+BW22+BY22+CA22+CC22</f>
        <v>5615</v>
      </c>
      <c r="CF22" s="59">
        <f>F22+H22+J22+L22+N22+P22+R22+T22+V22+X22+Z22+AB22+AD22+AF22+AH22+AJ22+AL22+AN22+AP22+AR22+AT22+AV22+AX22+AZ22+BB22+BD22+BH22+BJ22+BL22+BN22+BP22+BR22+BT22+BV22+BX22+BZ22+CB22+CD22</f>
        <v>84.225000000000009</v>
      </c>
    </row>
    <row r="23" spans="1:84">
      <c r="A23" s="67"/>
      <c r="B23" s="67"/>
      <c r="C23" s="67"/>
      <c r="D23" s="67"/>
      <c r="E23" s="67"/>
      <c r="F23" s="68"/>
      <c r="G23" s="67"/>
      <c r="H23" s="67"/>
      <c r="I23" s="68"/>
      <c r="J23" s="67"/>
      <c r="K23" s="67"/>
      <c r="L23" s="68"/>
      <c r="M23" s="68"/>
      <c r="N23" s="67"/>
      <c r="O23" s="67"/>
      <c r="P23" s="68"/>
      <c r="Q23" s="68"/>
      <c r="R23" s="67"/>
      <c r="S23" s="67"/>
      <c r="T23" s="68"/>
      <c r="U23" s="68"/>
    </row>
  </sheetData>
  <mergeCells count="89">
    <mergeCell ref="CA19:CB19"/>
    <mergeCell ref="CC19:CD19"/>
    <mergeCell ref="CE19:CF19"/>
    <mergeCell ref="A20:B20"/>
    <mergeCell ref="A21:B21"/>
    <mergeCell ref="BO19:BP19"/>
    <mergeCell ref="BQ19:BR19"/>
    <mergeCell ref="BS19:BT19"/>
    <mergeCell ref="BU19:BV19"/>
    <mergeCell ref="BW19:BX19"/>
    <mergeCell ref="BY19:BZ19"/>
    <mergeCell ref="BC19:BD19"/>
    <mergeCell ref="BE19:BF19"/>
    <mergeCell ref="BG19:BH19"/>
    <mergeCell ref="BI19:BJ19"/>
    <mergeCell ref="BK19:BL19"/>
    <mergeCell ref="BM19:BN19"/>
    <mergeCell ref="AQ19:AR19"/>
    <mergeCell ref="AS19:AT19"/>
    <mergeCell ref="AU19:AV19"/>
    <mergeCell ref="AW19:AX19"/>
    <mergeCell ref="AY19:AZ19"/>
    <mergeCell ref="BA19:BB19"/>
    <mergeCell ref="M19:N19"/>
    <mergeCell ref="O19:P19"/>
    <mergeCell ref="AO19:AP19"/>
    <mergeCell ref="S19:T19"/>
    <mergeCell ref="U19:V19"/>
    <mergeCell ref="W19:X19"/>
    <mergeCell ref="Y19:Z19"/>
    <mergeCell ref="AA19:AB19"/>
    <mergeCell ref="AC19:AD19"/>
    <mergeCell ref="AE19:AF19"/>
    <mergeCell ref="AG19:AH19"/>
    <mergeCell ref="AI19:AJ19"/>
    <mergeCell ref="AK19:AL19"/>
    <mergeCell ref="AM19:AN19"/>
    <mergeCell ref="Q19:R19"/>
    <mergeCell ref="A2:B2"/>
    <mergeCell ref="A3:B3"/>
    <mergeCell ref="A17:D17"/>
    <mergeCell ref="C19:C20"/>
    <mergeCell ref="D19:D20"/>
    <mergeCell ref="E19:F19"/>
    <mergeCell ref="C1:C2"/>
    <mergeCell ref="D1:D2"/>
    <mergeCell ref="E1:F1"/>
    <mergeCell ref="G1:H1"/>
    <mergeCell ref="I1:J1"/>
    <mergeCell ref="K1:L1"/>
    <mergeCell ref="G19:H19"/>
    <mergeCell ref="I19:J19"/>
    <mergeCell ref="K19:L19"/>
    <mergeCell ref="CE1:CF1"/>
    <mergeCell ref="BI1:BJ1"/>
    <mergeCell ref="BK1:BL1"/>
    <mergeCell ref="BM1:BN1"/>
    <mergeCell ref="BO1:BP1"/>
    <mergeCell ref="BQ1:BR1"/>
    <mergeCell ref="BS1:BT1"/>
    <mergeCell ref="BU1:BV1"/>
    <mergeCell ref="BW1:BX1"/>
    <mergeCell ref="BY1:BZ1"/>
    <mergeCell ref="CA1:CB1"/>
    <mergeCell ref="CC1:CD1"/>
    <mergeCell ref="BG1:BH1"/>
    <mergeCell ref="AK1:AL1"/>
    <mergeCell ref="AM1:AN1"/>
    <mergeCell ref="AO1:AP1"/>
    <mergeCell ref="AQ1:AR1"/>
    <mergeCell ref="AS1:AT1"/>
    <mergeCell ref="AU1:AV1"/>
    <mergeCell ref="AW1:AX1"/>
    <mergeCell ref="AY1:AZ1"/>
    <mergeCell ref="BA1:BB1"/>
    <mergeCell ref="BC1:BD1"/>
    <mergeCell ref="BE1:BF1"/>
    <mergeCell ref="AI1:AJ1"/>
    <mergeCell ref="M1:N1"/>
    <mergeCell ref="O1:P1"/>
    <mergeCell ref="Q1:R1"/>
    <mergeCell ref="S1:T1"/>
    <mergeCell ref="U1:V1"/>
    <mergeCell ref="W1:X1"/>
    <mergeCell ref="Y1:Z1"/>
    <mergeCell ref="AA1:AB1"/>
    <mergeCell ref="AC1:AD1"/>
    <mergeCell ref="AE1:AF1"/>
    <mergeCell ref="AG1:AH1"/>
  </mergeCells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L23"/>
  <sheetViews>
    <sheetView topLeftCell="A9" workbookViewId="0">
      <selection activeCell="B5" sqref="B5:B21"/>
    </sheetView>
  </sheetViews>
  <sheetFormatPr defaultRowHeight="15"/>
  <cols>
    <col min="1" max="1" width="9.140625" style="19"/>
    <col min="2" max="2" width="31.85546875" style="19" customWidth="1"/>
    <col min="3" max="3" width="9.140625" style="19"/>
    <col min="4" max="4" width="12.7109375" style="19" customWidth="1"/>
    <col min="5" max="5" width="9.140625" style="19"/>
    <col min="6" max="6" width="9.5703125" style="19" bestFit="1" customWidth="1"/>
    <col min="7" max="10" width="9.140625" style="19"/>
    <col min="11" max="11" width="10.5703125" style="19" bestFit="1" customWidth="1"/>
    <col min="12" max="16384" width="9.140625" style="19"/>
  </cols>
  <sheetData>
    <row r="1" spans="1:6">
      <c r="A1" s="122" t="s">
        <v>119</v>
      </c>
      <c r="B1" s="122"/>
      <c r="C1" s="122"/>
      <c r="D1" s="122"/>
    </row>
    <row r="2" spans="1:6" s="20" customFormat="1" ht="13.9" customHeight="1">
      <c r="A2" s="123" t="s">
        <v>71</v>
      </c>
      <c r="B2" s="126" t="s">
        <v>72</v>
      </c>
      <c r="C2" s="120" t="s">
        <v>114</v>
      </c>
      <c r="D2" s="121"/>
      <c r="E2" s="120" t="s">
        <v>116</v>
      </c>
      <c r="F2" s="121"/>
    </row>
    <row r="3" spans="1:6" s="20" customFormat="1" ht="21.75" customHeight="1">
      <c r="A3" s="124"/>
      <c r="B3" s="127"/>
      <c r="C3" s="120" t="s">
        <v>115</v>
      </c>
      <c r="D3" s="121"/>
      <c r="E3" s="120" t="s">
        <v>115</v>
      </c>
      <c r="F3" s="121"/>
    </row>
    <row r="4" spans="1:6" s="20" customFormat="1" ht="12" customHeight="1">
      <c r="A4" s="125"/>
      <c r="B4" s="128"/>
      <c r="C4" s="21" t="s">
        <v>73</v>
      </c>
      <c r="D4" s="21" t="s">
        <v>74</v>
      </c>
      <c r="E4" s="21" t="s">
        <v>73</v>
      </c>
      <c r="F4" s="21" t="s">
        <v>74</v>
      </c>
    </row>
    <row r="5" spans="1:6" s="20" customFormat="1" ht="25.5" customHeight="1">
      <c r="A5" s="22">
        <v>1</v>
      </c>
      <c r="B5" s="23" t="s">
        <v>75</v>
      </c>
      <c r="C5" s="24">
        <v>3</v>
      </c>
      <c r="D5" s="25">
        <v>15</v>
      </c>
      <c r="E5" s="94"/>
      <c r="F5" s="95"/>
    </row>
    <row r="6" spans="1:6" s="20" customFormat="1" ht="25.5" customHeight="1">
      <c r="A6" s="22">
        <v>2</v>
      </c>
      <c r="B6" s="23" t="s">
        <v>76</v>
      </c>
      <c r="C6" s="24">
        <v>1</v>
      </c>
      <c r="D6" s="25">
        <v>2</v>
      </c>
      <c r="E6" s="94"/>
      <c r="F6" s="95"/>
    </row>
    <row r="7" spans="1:6" s="20" customFormat="1" ht="25.5" customHeight="1">
      <c r="A7" s="22">
        <v>3</v>
      </c>
      <c r="B7" s="23" t="s">
        <v>77</v>
      </c>
      <c r="C7" s="24">
        <v>1</v>
      </c>
      <c r="D7" s="25">
        <v>50</v>
      </c>
      <c r="E7" s="94"/>
      <c r="F7" s="95"/>
    </row>
    <row r="8" spans="1:6" s="20" customFormat="1" ht="25.5" customHeight="1">
      <c r="A8" s="22">
        <v>4</v>
      </c>
      <c r="B8" s="23" t="s">
        <v>78</v>
      </c>
      <c r="C8" s="24">
        <v>1</v>
      </c>
      <c r="D8" s="25">
        <v>5</v>
      </c>
      <c r="E8" s="94"/>
      <c r="F8" s="95"/>
    </row>
    <row r="9" spans="1:6" s="20" customFormat="1" ht="25.5" customHeight="1">
      <c r="A9" s="22">
        <v>5</v>
      </c>
      <c r="B9" s="23" t="s">
        <v>79</v>
      </c>
      <c r="C9" s="24">
        <v>1</v>
      </c>
      <c r="D9" s="25">
        <v>2</v>
      </c>
      <c r="E9" s="94"/>
      <c r="F9" s="95"/>
    </row>
    <row r="10" spans="1:6" s="20" customFormat="1" ht="25.5" customHeight="1">
      <c r="A10" s="22">
        <v>6</v>
      </c>
      <c r="B10" s="23" t="s">
        <v>80</v>
      </c>
      <c r="C10" s="24">
        <v>1</v>
      </c>
      <c r="D10" s="25">
        <v>7</v>
      </c>
      <c r="E10" s="94"/>
      <c r="F10" s="95"/>
    </row>
    <row r="11" spans="1:6" s="20" customFormat="1" ht="25.5" customHeight="1">
      <c r="A11" s="22">
        <v>7</v>
      </c>
      <c r="B11" s="23" t="s">
        <v>81</v>
      </c>
      <c r="C11" s="24">
        <v>1</v>
      </c>
      <c r="D11" s="22">
        <v>8.8149999999999551</v>
      </c>
      <c r="E11" s="94"/>
      <c r="F11" s="96"/>
    </row>
    <row r="12" spans="1:6" s="20" customFormat="1" ht="25.5" customHeight="1">
      <c r="A12" s="22">
        <v>8</v>
      </c>
      <c r="B12" s="26" t="s">
        <v>82</v>
      </c>
      <c r="C12" s="22">
        <v>1</v>
      </c>
      <c r="D12" s="22">
        <v>8</v>
      </c>
      <c r="E12" s="96"/>
      <c r="F12" s="96"/>
    </row>
    <row r="13" spans="1:6" ht="25.5" customHeight="1">
      <c r="A13" s="22">
        <v>9</v>
      </c>
      <c r="B13" s="23" t="s">
        <v>83</v>
      </c>
      <c r="C13" s="24">
        <v>1</v>
      </c>
      <c r="D13" s="25">
        <v>1</v>
      </c>
      <c r="E13" s="94"/>
      <c r="F13" s="95"/>
    </row>
    <row r="14" spans="1:6" ht="25.5">
      <c r="A14" s="22">
        <v>10</v>
      </c>
      <c r="B14" s="23" t="s">
        <v>84</v>
      </c>
      <c r="C14" s="24">
        <v>1</v>
      </c>
      <c r="D14" s="25">
        <v>3</v>
      </c>
      <c r="E14" s="94"/>
      <c r="F14" s="95"/>
    </row>
    <row r="15" spans="1:6">
      <c r="A15" s="22">
        <v>11</v>
      </c>
      <c r="B15" s="23" t="s">
        <v>85</v>
      </c>
      <c r="C15" s="24">
        <v>1</v>
      </c>
      <c r="D15" s="25">
        <v>5</v>
      </c>
      <c r="E15" s="94"/>
      <c r="F15" s="95"/>
    </row>
    <row r="16" spans="1:6" ht="30">
      <c r="A16" s="22">
        <v>12</v>
      </c>
      <c r="B16" s="27" t="s">
        <v>86</v>
      </c>
      <c r="C16" s="24">
        <v>1</v>
      </c>
      <c r="D16" s="25">
        <v>2</v>
      </c>
      <c r="E16" s="94"/>
      <c r="F16" s="95"/>
    </row>
    <row r="17" spans="1:12" ht="25.5">
      <c r="A17" s="22">
        <v>13</v>
      </c>
      <c r="B17" s="23" t="s">
        <v>87</v>
      </c>
      <c r="C17" s="24">
        <v>1</v>
      </c>
      <c r="D17" s="25">
        <v>10</v>
      </c>
      <c r="E17" s="94"/>
      <c r="F17" s="95"/>
      <c r="K17" s="103"/>
    </row>
    <row r="18" spans="1:12" ht="25.5">
      <c r="A18" s="22">
        <v>14</v>
      </c>
      <c r="B18" s="23" t="s">
        <v>88</v>
      </c>
      <c r="C18" s="24">
        <v>1</v>
      </c>
      <c r="D18" s="25">
        <v>5</v>
      </c>
      <c r="E18" s="94"/>
      <c r="F18" s="95"/>
      <c r="K18" s="103">
        <v>130.81499999999994</v>
      </c>
      <c r="L18" s="103"/>
    </row>
    <row r="19" spans="1:12" ht="45">
      <c r="A19" s="22">
        <v>15</v>
      </c>
      <c r="B19" s="27" t="s">
        <v>89</v>
      </c>
      <c r="C19" s="24">
        <v>1</v>
      </c>
      <c r="D19" s="25">
        <v>5</v>
      </c>
      <c r="E19" s="94"/>
      <c r="F19" s="95"/>
      <c r="K19" s="19">
        <v>892.74</v>
      </c>
    </row>
    <row r="20" spans="1:12">
      <c r="A20" s="22">
        <v>16</v>
      </c>
      <c r="B20" s="27" t="s">
        <v>90</v>
      </c>
      <c r="C20" s="24">
        <v>1</v>
      </c>
      <c r="D20" s="25">
        <v>2</v>
      </c>
      <c r="E20" s="94"/>
      <c r="F20" s="95"/>
      <c r="J20" s="104">
        <f>68237*0.015</f>
        <v>1023.5549999999999</v>
      </c>
      <c r="K20" s="103">
        <f>SUM(K18:K19)</f>
        <v>1023.5549999999999</v>
      </c>
    </row>
    <row r="21" spans="1:12">
      <c r="A21" s="22">
        <v>17</v>
      </c>
      <c r="B21" s="23" t="s">
        <v>121</v>
      </c>
      <c r="C21" s="94"/>
      <c r="D21" s="95"/>
      <c r="E21" s="24">
        <v>1</v>
      </c>
      <c r="F21" s="25">
        <v>50</v>
      </c>
    </row>
    <row r="22" spans="1:12">
      <c r="A22" s="28"/>
      <c r="B22" s="28" t="s">
        <v>91</v>
      </c>
      <c r="C22" s="28">
        <f>SUM(C5:C20)</f>
        <v>18</v>
      </c>
      <c r="D22" s="29">
        <f>SUM(D5:D20)</f>
        <v>130.81499999999994</v>
      </c>
      <c r="E22" s="28">
        <f>SUM(E5:E20)</f>
        <v>0</v>
      </c>
      <c r="F22" s="29">
        <f>SUM(F21)</f>
        <v>50</v>
      </c>
    </row>
    <row r="23" spans="1:12">
      <c r="A23" s="118" t="s">
        <v>43</v>
      </c>
      <c r="B23" s="119"/>
      <c r="C23" s="116">
        <f>D22+F22</f>
        <v>180.81499999999994</v>
      </c>
      <c r="D23" s="116"/>
      <c r="E23" s="116"/>
      <c r="F23" s="117"/>
    </row>
  </sheetData>
  <mergeCells count="9">
    <mergeCell ref="C23:F23"/>
    <mergeCell ref="A23:B23"/>
    <mergeCell ref="E2:F2"/>
    <mergeCell ref="E3:F3"/>
    <mergeCell ref="A1:D1"/>
    <mergeCell ref="A2:A4"/>
    <mergeCell ref="B2:B4"/>
    <mergeCell ref="C2:D2"/>
    <mergeCell ref="C3:D3"/>
  </mergeCells>
  <pageMargins left="0.7" right="0.7" top="0.75" bottom="0.75" header="0.3" footer="0.3"/>
  <pageSetup scale="11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E43"/>
  <sheetViews>
    <sheetView topLeftCell="A28" workbookViewId="0">
      <selection activeCell="D43" sqref="D43"/>
    </sheetView>
  </sheetViews>
  <sheetFormatPr defaultRowHeight="15"/>
  <cols>
    <col min="1" max="1" width="13.28515625" style="30" customWidth="1"/>
    <col min="2" max="2" width="35" style="30" customWidth="1"/>
    <col min="3" max="3" width="11.5703125" style="30" customWidth="1"/>
    <col min="4" max="4" width="17.42578125" style="30" customWidth="1"/>
    <col min="5" max="5" width="10.5703125" style="30" bestFit="1" customWidth="1"/>
    <col min="6" max="16384" width="9.140625" style="30"/>
  </cols>
  <sheetData>
    <row r="1" spans="1:4">
      <c r="A1" s="129" t="s">
        <v>92</v>
      </c>
      <c r="B1" s="129"/>
      <c r="C1" s="129"/>
      <c r="D1" s="129"/>
    </row>
    <row r="2" spans="1:4">
      <c r="A2" s="31" t="s">
        <v>93</v>
      </c>
      <c r="B2" s="31" t="s">
        <v>94</v>
      </c>
      <c r="C2" s="32" t="s">
        <v>44</v>
      </c>
      <c r="D2" s="33" t="s">
        <v>45</v>
      </c>
    </row>
    <row r="3" spans="1:4" ht="18.75">
      <c r="A3" s="34">
        <v>1</v>
      </c>
      <c r="B3" s="34" t="s">
        <v>4</v>
      </c>
      <c r="C3" s="35">
        <v>376</v>
      </c>
      <c r="D3" s="35">
        <v>21.64</v>
      </c>
    </row>
    <row r="4" spans="1:4" ht="18.75">
      <c r="A4" s="34">
        <v>2</v>
      </c>
      <c r="B4" s="34" t="s">
        <v>5</v>
      </c>
      <c r="C4" s="35">
        <v>123</v>
      </c>
      <c r="D4" s="35">
        <v>10.4</v>
      </c>
    </row>
    <row r="5" spans="1:4" ht="18.75">
      <c r="A5" s="34">
        <v>3</v>
      </c>
      <c r="B5" s="34" t="s">
        <v>6</v>
      </c>
      <c r="C5" s="35">
        <v>401</v>
      </c>
      <c r="D5" s="35">
        <v>23.869999999999997</v>
      </c>
    </row>
    <row r="6" spans="1:4" ht="18.75">
      <c r="A6" s="34">
        <v>4</v>
      </c>
      <c r="B6" s="34" t="s">
        <v>7</v>
      </c>
      <c r="C6" s="35">
        <v>366</v>
      </c>
      <c r="D6" s="35">
        <v>22.31</v>
      </c>
    </row>
    <row r="7" spans="1:4" ht="18.75">
      <c r="A7" s="34">
        <v>5</v>
      </c>
      <c r="B7" s="34" t="s">
        <v>8</v>
      </c>
      <c r="C7" s="35">
        <v>418</v>
      </c>
      <c r="D7" s="35">
        <v>24.249999999999996</v>
      </c>
    </row>
    <row r="8" spans="1:4" ht="18.75">
      <c r="A8" s="34">
        <v>6</v>
      </c>
      <c r="B8" s="34" t="s">
        <v>9</v>
      </c>
      <c r="C8" s="35">
        <v>420</v>
      </c>
      <c r="D8" s="35">
        <v>24.68</v>
      </c>
    </row>
    <row r="9" spans="1:4" ht="18.75">
      <c r="A9" s="34">
        <v>7</v>
      </c>
      <c r="B9" s="34" t="s">
        <v>10</v>
      </c>
      <c r="C9" s="35">
        <v>410</v>
      </c>
      <c r="D9" s="35">
        <v>24.08</v>
      </c>
    </row>
    <row r="10" spans="1:4" ht="18.75">
      <c r="A10" s="34">
        <v>8</v>
      </c>
      <c r="B10" s="34" t="s">
        <v>11</v>
      </c>
      <c r="C10" s="35">
        <v>257</v>
      </c>
      <c r="D10" s="35">
        <v>17.060000000000002</v>
      </c>
    </row>
    <row r="11" spans="1:4" ht="18.75">
      <c r="A11" s="34">
        <v>9</v>
      </c>
      <c r="B11" s="34" t="s">
        <v>12</v>
      </c>
      <c r="C11" s="35">
        <v>548</v>
      </c>
      <c r="D11" s="35">
        <v>29.86</v>
      </c>
    </row>
    <row r="12" spans="1:4" ht="18.75">
      <c r="A12" s="34">
        <v>10</v>
      </c>
      <c r="B12" s="34" t="s">
        <v>13</v>
      </c>
      <c r="C12" s="35">
        <v>702</v>
      </c>
      <c r="D12" s="35">
        <v>37.869999999999997</v>
      </c>
    </row>
    <row r="13" spans="1:4" ht="18.75">
      <c r="A13" s="34">
        <v>11</v>
      </c>
      <c r="B13" s="34" t="s">
        <v>14</v>
      </c>
      <c r="C13" s="35">
        <v>617</v>
      </c>
      <c r="D13" s="35">
        <v>34.78</v>
      </c>
    </row>
    <row r="14" spans="1:4" ht="18.75">
      <c r="A14" s="34">
        <v>12</v>
      </c>
      <c r="B14" s="34" t="s">
        <v>15</v>
      </c>
      <c r="C14" s="35">
        <v>394</v>
      </c>
      <c r="D14" s="35">
        <v>22.939999999999998</v>
      </c>
    </row>
    <row r="15" spans="1:4" ht="18.75">
      <c r="A15" s="34">
        <v>13</v>
      </c>
      <c r="B15" s="34" t="s">
        <v>16</v>
      </c>
      <c r="C15" s="35">
        <v>315</v>
      </c>
      <c r="D15" s="35">
        <v>20.07</v>
      </c>
    </row>
    <row r="16" spans="1:4" ht="18.75">
      <c r="A16" s="34">
        <v>14</v>
      </c>
      <c r="B16" s="34" t="s">
        <v>17</v>
      </c>
      <c r="C16" s="35">
        <v>179</v>
      </c>
      <c r="D16" s="35">
        <v>13.290000000000001</v>
      </c>
    </row>
    <row r="17" spans="1:4" ht="18.75">
      <c r="A17" s="34">
        <v>15</v>
      </c>
      <c r="B17" s="34" t="s">
        <v>18</v>
      </c>
      <c r="C17" s="35">
        <v>272</v>
      </c>
      <c r="D17" s="35">
        <v>17.659999999999997</v>
      </c>
    </row>
    <row r="18" spans="1:4" ht="18.75">
      <c r="A18" s="34">
        <v>16</v>
      </c>
      <c r="B18" s="34" t="s">
        <v>19</v>
      </c>
      <c r="C18" s="35">
        <v>424</v>
      </c>
      <c r="D18" s="35">
        <v>24.9</v>
      </c>
    </row>
    <row r="19" spans="1:4" ht="18.75">
      <c r="A19" s="34">
        <v>17</v>
      </c>
      <c r="B19" s="34" t="s">
        <v>20</v>
      </c>
      <c r="C19" s="35">
        <v>233</v>
      </c>
      <c r="D19" s="35">
        <v>15.45</v>
      </c>
    </row>
    <row r="20" spans="1:4" ht="18.75">
      <c r="A20" s="34">
        <v>18</v>
      </c>
      <c r="B20" s="34" t="s">
        <v>21</v>
      </c>
      <c r="C20" s="35">
        <v>269</v>
      </c>
      <c r="D20" s="35">
        <v>17.7</v>
      </c>
    </row>
    <row r="21" spans="1:4" ht="18.75">
      <c r="A21" s="34">
        <v>19</v>
      </c>
      <c r="B21" s="34" t="s">
        <v>22</v>
      </c>
      <c r="C21" s="35">
        <v>157</v>
      </c>
      <c r="D21" s="35">
        <v>12.36</v>
      </c>
    </row>
    <row r="22" spans="1:4" ht="18.75">
      <c r="A22" s="34">
        <v>20</v>
      </c>
      <c r="B22" s="34" t="s">
        <v>23</v>
      </c>
      <c r="C22" s="35">
        <v>315</v>
      </c>
      <c r="D22" s="35">
        <v>19.979999999999997</v>
      </c>
    </row>
    <row r="23" spans="1:4" ht="18.75">
      <c r="A23" s="34">
        <v>21</v>
      </c>
      <c r="B23" s="34" t="s">
        <v>24</v>
      </c>
      <c r="C23" s="35">
        <v>670</v>
      </c>
      <c r="D23" s="35">
        <v>35.529999999999994</v>
      </c>
    </row>
    <row r="24" spans="1:4" ht="18.75">
      <c r="A24" s="34">
        <v>22</v>
      </c>
      <c r="B24" s="34" t="s">
        <v>25</v>
      </c>
      <c r="C24" s="35">
        <v>209</v>
      </c>
      <c r="D24" s="35">
        <v>15.129999999999999</v>
      </c>
    </row>
    <row r="25" spans="1:4" ht="18.75">
      <c r="A25" s="34">
        <v>23</v>
      </c>
      <c r="B25" s="34" t="s">
        <v>26</v>
      </c>
      <c r="C25" s="35">
        <v>665</v>
      </c>
      <c r="D25" s="35">
        <v>34.89</v>
      </c>
    </row>
    <row r="26" spans="1:4" ht="18.75">
      <c r="A26" s="34">
        <v>24</v>
      </c>
      <c r="B26" s="34" t="s">
        <v>27</v>
      </c>
      <c r="C26" s="35">
        <v>465</v>
      </c>
      <c r="D26" s="35">
        <v>27.589999999999996</v>
      </c>
    </row>
    <row r="27" spans="1:4" ht="18.75">
      <c r="A27" s="34">
        <v>25</v>
      </c>
      <c r="B27" s="34" t="s">
        <v>28</v>
      </c>
      <c r="C27" s="35">
        <v>342</v>
      </c>
      <c r="D27" s="35">
        <v>21.229999999999997</v>
      </c>
    </row>
    <row r="28" spans="1:4" ht="18.75">
      <c r="A28" s="34">
        <v>26</v>
      </c>
      <c r="B28" s="34" t="s">
        <v>95</v>
      </c>
      <c r="C28" s="35">
        <v>629</v>
      </c>
      <c r="D28" s="35">
        <v>35.529999999999994</v>
      </c>
    </row>
    <row r="29" spans="1:4" ht="18.75">
      <c r="A29" s="34">
        <v>27</v>
      </c>
      <c r="B29" s="34" t="s">
        <v>31</v>
      </c>
      <c r="C29" s="35">
        <v>456</v>
      </c>
      <c r="D29" s="35">
        <v>26.15</v>
      </c>
    </row>
    <row r="30" spans="1:4" ht="18.75">
      <c r="A30" s="34">
        <v>28</v>
      </c>
      <c r="B30" s="34" t="s">
        <v>32</v>
      </c>
      <c r="C30" s="35">
        <v>474</v>
      </c>
      <c r="D30" s="35">
        <v>28.08</v>
      </c>
    </row>
    <row r="31" spans="1:4" ht="18.75">
      <c r="A31" s="34">
        <v>29</v>
      </c>
      <c r="B31" s="34" t="s">
        <v>33</v>
      </c>
      <c r="C31" s="35">
        <v>282</v>
      </c>
      <c r="D31" s="35">
        <v>18.09</v>
      </c>
    </row>
    <row r="32" spans="1:4" ht="18.75">
      <c r="A32" s="34">
        <v>30</v>
      </c>
      <c r="B32" s="34" t="s">
        <v>34</v>
      </c>
      <c r="C32" s="35">
        <v>607</v>
      </c>
      <c r="D32" s="35">
        <v>32.15</v>
      </c>
    </row>
    <row r="33" spans="1:5" ht="16.5" customHeight="1">
      <c r="A33" s="34">
        <v>31</v>
      </c>
      <c r="B33" s="34" t="s">
        <v>35</v>
      </c>
      <c r="C33" s="35">
        <v>564</v>
      </c>
      <c r="D33" s="35">
        <v>31.099999999999994</v>
      </c>
    </row>
    <row r="34" spans="1:5" ht="16.5" customHeight="1">
      <c r="A34" s="34">
        <v>32</v>
      </c>
      <c r="B34" s="34" t="s">
        <v>36</v>
      </c>
      <c r="C34" s="35">
        <v>109</v>
      </c>
      <c r="D34" s="35">
        <v>10.120000000000001</v>
      </c>
    </row>
    <row r="35" spans="1:5" ht="16.5" customHeight="1">
      <c r="A35" s="34">
        <v>33</v>
      </c>
      <c r="B35" s="34" t="s">
        <v>37</v>
      </c>
      <c r="C35" s="35">
        <v>102</v>
      </c>
      <c r="D35" s="35">
        <v>9.56</v>
      </c>
    </row>
    <row r="36" spans="1:5" ht="16.5" customHeight="1">
      <c r="A36" s="34">
        <v>34</v>
      </c>
      <c r="B36" s="34" t="s">
        <v>38</v>
      </c>
      <c r="C36" s="35">
        <v>468</v>
      </c>
      <c r="D36" s="35">
        <v>26.629999999999995</v>
      </c>
    </row>
    <row r="37" spans="1:5" ht="16.5" customHeight="1">
      <c r="A37" s="34">
        <v>35</v>
      </c>
      <c r="B37" s="34" t="s">
        <v>39</v>
      </c>
      <c r="C37" s="35">
        <v>492</v>
      </c>
      <c r="D37" s="35">
        <v>27.75</v>
      </c>
    </row>
    <row r="38" spans="1:5" ht="16.5" customHeight="1">
      <c r="A38" s="34">
        <v>36</v>
      </c>
      <c r="B38" s="34" t="s">
        <v>40</v>
      </c>
      <c r="C38" s="35">
        <v>339</v>
      </c>
      <c r="D38" s="35">
        <v>20.81</v>
      </c>
    </row>
    <row r="39" spans="1:5" ht="16.5" customHeight="1">
      <c r="A39" s="34">
        <v>37</v>
      </c>
      <c r="B39" s="34" t="s">
        <v>41</v>
      </c>
      <c r="C39" s="35">
        <v>497</v>
      </c>
      <c r="D39" s="35">
        <v>27.72</v>
      </c>
    </row>
    <row r="40" spans="1:5" ht="16.5" customHeight="1">
      <c r="A40" s="34">
        <v>38</v>
      </c>
      <c r="B40" s="34" t="s">
        <v>96</v>
      </c>
      <c r="C40" s="35">
        <v>535</v>
      </c>
      <c r="D40" s="35">
        <v>29.529999999999998</v>
      </c>
    </row>
    <row r="41" spans="1:5">
      <c r="A41" s="108" t="s">
        <v>97</v>
      </c>
      <c r="B41" s="108"/>
      <c r="C41" s="35">
        <f>SUM(C3:C40)</f>
        <v>15101</v>
      </c>
      <c r="D41" s="35">
        <f>SUM(D3:D40)</f>
        <v>892.74</v>
      </c>
    </row>
    <row r="42" spans="1:5" ht="18.75">
      <c r="A42" s="130" t="s">
        <v>98</v>
      </c>
      <c r="B42" s="131"/>
      <c r="C42" s="35"/>
      <c r="D42" s="36">
        <v>180.81499999999994</v>
      </c>
    </row>
    <row r="43" spans="1:5" ht="37.5" customHeight="1">
      <c r="A43" s="130" t="s">
        <v>99</v>
      </c>
      <c r="B43" s="132"/>
      <c r="C43" s="131"/>
      <c r="D43" s="37">
        <f>D41+D42</f>
        <v>1073.5549999999998</v>
      </c>
      <c r="E43" s="38"/>
    </row>
  </sheetData>
  <mergeCells count="4">
    <mergeCell ref="A1:D1"/>
    <mergeCell ref="A41:B41"/>
    <mergeCell ref="A42:B42"/>
    <mergeCell ref="A43:C43"/>
  </mergeCells>
  <pageMargins left="0.7" right="0.7" top="0.75" bottom="0.75" header="0.3" footer="0.3"/>
  <pageSetup scale="80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F0"/>
  </sheetPr>
  <dimension ref="A1:N45"/>
  <sheetViews>
    <sheetView workbookViewId="0">
      <pane xSplit="14" ySplit="4" topLeftCell="P20" activePane="bottomRight" state="frozen"/>
      <selection pane="topRight" activeCell="O1" sqref="O1"/>
      <selection pane="bottomLeft" activeCell="A5" sqref="A5"/>
      <selection pane="bottomRight" activeCell="C35" sqref="C35:G41"/>
    </sheetView>
  </sheetViews>
  <sheetFormatPr defaultRowHeight="15"/>
  <cols>
    <col min="2" max="2" width="24.42578125" customWidth="1"/>
    <col min="3" max="12" width="12.28515625" customWidth="1"/>
  </cols>
  <sheetData>
    <row r="1" spans="1:14">
      <c r="J1">
        <f>L7/K7</f>
        <v>0.48</v>
      </c>
    </row>
    <row r="2" spans="1:14" ht="20.25">
      <c r="B2" s="133" t="s">
        <v>122</v>
      </c>
      <c r="C2" s="134"/>
      <c r="D2" s="135"/>
    </row>
    <row r="3" spans="1:14" ht="24" customHeight="1">
      <c r="A3" s="136" t="s">
        <v>93</v>
      </c>
      <c r="B3" s="34" t="s">
        <v>94</v>
      </c>
      <c r="C3" s="137" t="s">
        <v>100</v>
      </c>
      <c r="D3" s="137"/>
      <c r="E3" s="138" t="s">
        <v>101</v>
      </c>
      <c r="F3" s="138"/>
      <c r="G3" s="138" t="s">
        <v>103</v>
      </c>
      <c r="H3" s="138"/>
      <c r="I3" s="138" t="s">
        <v>105</v>
      </c>
      <c r="J3" s="138"/>
      <c r="K3" s="138" t="s">
        <v>107</v>
      </c>
      <c r="L3" s="138"/>
      <c r="M3" s="136" t="s">
        <v>67</v>
      </c>
      <c r="N3" s="136"/>
    </row>
    <row r="4" spans="1:14" ht="24" customHeight="1">
      <c r="A4" s="136"/>
      <c r="B4" s="88"/>
      <c r="C4" s="92" t="s">
        <v>3</v>
      </c>
      <c r="D4" s="92" t="s">
        <v>2</v>
      </c>
      <c r="E4" s="92" t="s">
        <v>3</v>
      </c>
      <c r="F4" s="92" t="s">
        <v>2</v>
      </c>
      <c r="G4" s="92" t="s">
        <v>3</v>
      </c>
      <c r="H4" s="92" t="s">
        <v>2</v>
      </c>
      <c r="I4" s="92" t="s">
        <v>3</v>
      </c>
      <c r="J4" s="92" t="s">
        <v>2</v>
      </c>
      <c r="K4" s="92" t="s">
        <v>3</v>
      </c>
      <c r="L4" s="92" t="s">
        <v>2</v>
      </c>
      <c r="M4" s="139" t="s">
        <v>3</v>
      </c>
      <c r="N4" s="139" t="s">
        <v>2</v>
      </c>
    </row>
    <row r="5" spans="1:14" ht="24" customHeight="1">
      <c r="A5" s="136"/>
      <c r="B5" s="88"/>
      <c r="C5" s="9" t="s">
        <v>117</v>
      </c>
      <c r="D5" s="12">
        <v>4.4999999999999997E-3</v>
      </c>
      <c r="E5" s="9" t="s">
        <v>102</v>
      </c>
      <c r="F5" s="12">
        <v>1.5E-3</v>
      </c>
      <c r="G5" s="9" t="s">
        <v>104</v>
      </c>
      <c r="H5" s="12">
        <v>0.01</v>
      </c>
      <c r="I5" s="9" t="s">
        <v>106</v>
      </c>
      <c r="J5" s="12">
        <v>0.08</v>
      </c>
      <c r="K5" s="9" t="s">
        <v>61</v>
      </c>
      <c r="L5" s="12">
        <v>0.48</v>
      </c>
      <c r="M5" s="140"/>
      <c r="N5" s="140"/>
    </row>
    <row r="6" spans="1:14" ht="18.75">
      <c r="A6" s="136"/>
      <c r="B6" s="34"/>
      <c r="C6" s="70" t="s">
        <v>44</v>
      </c>
      <c r="D6" s="71" t="s">
        <v>45</v>
      </c>
      <c r="E6" s="70" t="s">
        <v>44</v>
      </c>
      <c r="F6" s="71" t="s">
        <v>45</v>
      </c>
      <c r="G6" s="70" t="s">
        <v>44</v>
      </c>
      <c r="H6" s="71" t="s">
        <v>45</v>
      </c>
      <c r="I6" s="70" t="s">
        <v>44</v>
      </c>
      <c r="J6" s="71" t="s">
        <v>45</v>
      </c>
      <c r="K6" s="70" t="s">
        <v>44</v>
      </c>
      <c r="L6" s="71" t="s">
        <v>45</v>
      </c>
      <c r="M6" s="70" t="s">
        <v>44</v>
      </c>
      <c r="N6" s="71" t="s">
        <v>45</v>
      </c>
    </row>
    <row r="7" spans="1:14" ht="18.75">
      <c r="A7" s="54">
        <v>1</v>
      </c>
      <c r="B7" s="34" t="s">
        <v>4</v>
      </c>
      <c r="C7" s="75">
        <v>5301</v>
      </c>
      <c r="D7" s="76">
        <f>C7*0.0045</f>
        <v>23.854499999999998</v>
      </c>
      <c r="E7" s="79">
        <v>883.5</v>
      </c>
      <c r="F7" s="76">
        <f>E7*0.0015</f>
        <v>1.32525</v>
      </c>
      <c r="G7" s="75">
        <v>9</v>
      </c>
      <c r="H7" s="76">
        <f>G7*0.01</f>
        <v>0.09</v>
      </c>
      <c r="I7" s="75">
        <v>4</v>
      </c>
      <c r="J7" s="76">
        <f>I7*0.08</f>
        <v>0.32</v>
      </c>
      <c r="K7" s="75">
        <v>3</v>
      </c>
      <c r="L7" s="76">
        <f>K7*0.48</f>
        <v>1.44</v>
      </c>
      <c r="M7" s="76">
        <f>C7+E7+G7+I7+K7</f>
        <v>6200.5</v>
      </c>
      <c r="N7" s="76">
        <f>D7+F7+H7+J7+L7</f>
        <v>27.02975</v>
      </c>
    </row>
    <row r="8" spans="1:14" ht="18.75">
      <c r="A8" s="54">
        <v>2</v>
      </c>
      <c r="B8" s="34" t="s">
        <v>5</v>
      </c>
      <c r="C8" s="76">
        <v>1815</v>
      </c>
      <c r="D8" s="76">
        <f t="shared" ref="D8:D44" si="0">C8*0.0045</f>
        <v>8.1674999999999986</v>
      </c>
      <c r="E8" s="80">
        <v>302.5</v>
      </c>
      <c r="F8" s="76">
        <f t="shared" ref="F8:F44" si="1">E8*0.0015</f>
        <v>0.45374999999999999</v>
      </c>
      <c r="G8" s="76">
        <v>5</v>
      </c>
      <c r="H8" s="76">
        <f t="shared" ref="H8:H45" si="2">G8*0.01</f>
        <v>0.05</v>
      </c>
      <c r="I8" s="75">
        <v>4</v>
      </c>
      <c r="J8" s="76">
        <f t="shared" ref="J8:J45" si="3">I8*0.08</f>
        <v>0.32</v>
      </c>
      <c r="K8" s="75">
        <v>3</v>
      </c>
      <c r="L8" s="76">
        <f t="shared" ref="L8:L45" si="4">K8*0.48</f>
        <v>1.44</v>
      </c>
      <c r="M8" s="76">
        <f t="shared" ref="M8:N44" si="5">C8+E8+G8+I8+K8</f>
        <v>2129.5</v>
      </c>
      <c r="N8" s="76">
        <f t="shared" si="5"/>
        <v>10.431249999999999</v>
      </c>
    </row>
    <row r="9" spans="1:14" ht="18.75">
      <c r="A9" s="54">
        <v>3</v>
      </c>
      <c r="B9" s="34" t="s">
        <v>6</v>
      </c>
      <c r="C9" s="76">
        <v>5787</v>
      </c>
      <c r="D9" s="76">
        <f t="shared" si="0"/>
        <v>26.041499999999999</v>
      </c>
      <c r="E9" s="80">
        <v>964.5</v>
      </c>
      <c r="F9" s="76">
        <f t="shared" si="1"/>
        <v>1.44675</v>
      </c>
      <c r="G9" s="76">
        <v>11</v>
      </c>
      <c r="H9" s="76">
        <f t="shared" si="2"/>
        <v>0.11</v>
      </c>
      <c r="I9" s="75">
        <v>4</v>
      </c>
      <c r="J9" s="76">
        <f t="shared" si="3"/>
        <v>0.32</v>
      </c>
      <c r="K9" s="75">
        <v>3</v>
      </c>
      <c r="L9" s="76">
        <f t="shared" si="4"/>
        <v>1.44</v>
      </c>
      <c r="M9" s="76">
        <f t="shared" si="5"/>
        <v>6769.5</v>
      </c>
      <c r="N9" s="76">
        <f t="shared" si="5"/>
        <v>29.358250000000002</v>
      </c>
    </row>
    <row r="10" spans="1:14" ht="18.75">
      <c r="A10" s="54">
        <v>4</v>
      </c>
      <c r="B10" s="34" t="s">
        <v>7</v>
      </c>
      <c r="C10" s="76">
        <v>5643</v>
      </c>
      <c r="D10" s="76">
        <f t="shared" si="0"/>
        <v>25.3935</v>
      </c>
      <c r="E10" s="80">
        <v>940.5</v>
      </c>
      <c r="F10" s="76">
        <f t="shared" si="1"/>
        <v>1.4107499999999999</v>
      </c>
      <c r="G10" s="75">
        <v>11</v>
      </c>
      <c r="H10" s="76">
        <f t="shared" si="2"/>
        <v>0.11</v>
      </c>
      <c r="I10" s="75">
        <v>4</v>
      </c>
      <c r="J10" s="76">
        <f t="shared" si="3"/>
        <v>0.32</v>
      </c>
      <c r="K10" s="75">
        <v>3</v>
      </c>
      <c r="L10" s="76">
        <f t="shared" si="4"/>
        <v>1.44</v>
      </c>
      <c r="M10" s="76">
        <f t="shared" si="5"/>
        <v>6601.5</v>
      </c>
      <c r="N10" s="76">
        <f t="shared" si="5"/>
        <v>28.674250000000001</v>
      </c>
    </row>
    <row r="11" spans="1:14" ht="18.75">
      <c r="A11" s="54">
        <v>5</v>
      </c>
      <c r="B11" s="34" t="s">
        <v>8</v>
      </c>
      <c r="C11" s="76">
        <v>4197</v>
      </c>
      <c r="D11" s="76">
        <f t="shared" si="0"/>
        <v>18.886499999999998</v>
      </c>
      <c r="E11" s="80">
        <v>699.5</v>
      </c>
      <c r="F11" s="76">
        <f t="shared" si="1"/>
        <v>1.04925</v>
      </c>
      <c r="G11" s="75">
        <v>18</v>
      </c>
      <c r="H11" s="76">
        <f t="shared" si="2"/>
        <v>0.18</v>
      </c>
      <c r="I11" s="75">
        <v>4</v>
      </c>
      <c r="J11" s="76">
        <f t="shared" si="3"/>
        <v>0.32</v>
      </c>
      <c r="K11" s="75">
        <v>3</v>
      </c>
      <c r="L11" s="76">
        <f t="shared" si="4"/>
        <v>1.44</v>
      </c>
      <c r="M11" s="76">
        <f t="shared" si="5"/>
        <v>4921.5</v>
      </c>
      <c r="N11" s="76">
        <f t="shared" si="5"/>
        <v>21.87575</v>
      </c>
    </row>
    <row r="12" spans="1:14" ht="18.75">
      <c r="A12" s="54">
        <v>6</v>
      </c>
      <c r="B12" s="34" t="s">
        <v>9</v>
      </c>
      <c r="C12" s="76">
        <v>5055</v>
      </c>
      <c r="D12" s="76">
        <f t="shared" si="0"/>
        <v>22.747499999999999</v>
      </c>
      <c r="E12" s="80">
        <v>842.5</v>
      </c>
      <c r="F12" s="76">
        <f t="shared" si="1"/>
        <v>1.2637499999999999</v>
      </c>
      <c r="G12" s="75">
        <v>17</v>
      </c>
      <c r="H12" s="76">
        <f t="shared" si="2"/>
        <v>0.17</v>
      </c>
      <c r="I12" s="75">
        <v>4</v>
      </c>
      <c r="J12" s="76">
        <f t="shared" si="3"/>
        <v>0.32</v>
      </c>
      <c r="K12" s="75">
        <v>3</v>
      </c>
      <c r="L12" s="76">
        <f t="shared" si="4"/>
        <v>1.44</v>
      </c>
      <c r="M12" s="76">
        <f t="shared" si="5"/>
        <v>5921.5</v>
      </c>
      <c r="N12" s="76">
        <f t="shared" si="5"/>
        <v>25.94125</v>
      </c>
    </row>
    <row r="13" spans="1:14" ht="18.75">
      <c r="A13" s="54">
        <v>7</v>
      </c>
      <c r="B13" s="34" t="s">
        <v>10</v>
      </c>
      <c r="C13" s="76">
        <v>5517</v>
      </c>
      <c r="D13" s="76">
        <f t="shared" si="0"/>
        <v>24.826499999999999</v>
      </c>
      <c r="E13" s="80">
        <v>919.5</v>
      </c>
      <c r="F13" s="76">
        <f t="shared" si="1"/>
        <v>1.3792500000000001</v>
      </c>
      <c r="G13" s="75">
        <v>14</v>
      </c>
      <c r="H13" s="76">
        <f t="shared" si="2"/>
        <v>0.14000000000000001</v>
      </c>
      <c r="I13" s="75">
        <v>4</v>
      </c>
      <c r="J13" s="76">
        <f t="shared" si="3"/>
        <v>0.32</v>
      </c>
      <c r="K13" s="75">
        <v>3</v>
      </c>
      <c r="L13" s="76">
        <f t="shared" si="4"/>
        <v>1.44</v>
      </c>
      <c r="M13" s="76">
        <f t="shared" si="5"/>
        <v>6457.5</v>
      </c>
      <c r="N13" s="76">
        <f t="shared" si="5"/>
        <v>28.10575</v>
      </c>
    </row>
    <row r="14" spans="1:14" ht="18.75">
      <c r="A14" s="54">
        <v>8</v>
      </c>
      <c r="B14" s="34" t="s">
        <v>11</v>
      </c>
      <c r="C14" s="76">
        <v>3339</v>
      </c>
      <c r="D14" s="76">
        <f t="shared" si="0"/>
        <v>15.025499999999999</v>
      </c>
      <c r="E14" s="80">
        <v>556.5</v>
      </c>
      <c r="F14" s="76">
        <f t="shared" si="1"/>
        <v>0.83474999999999999</v>
      </c>
      <c r="G14" s="75">
        <v>11</v>
      </c>
      <c r="H14" s="76">
        <f t="shared" si="2"/>
        <v>0.11</v>
      </c>
      <c r="I14" s="75">
        <v>4</v>
      </c>
      <c r="J14" s="76">
        <f t="shared" si="3"/>
        <v>0.32</v>
      </c>
      <c r="K14" s="75">
        <v>3</v>
      </c>
      <c r="L14" s="76">
        <f t="shared" si="4"/>
        <v>1.44</v>
      </c>
      <c r="M14" s="76">
        <f t="shared" si="5"/>
        <v>3913.5</v>
      </c>
      <c r="N14" s="76">
        <f t="shared" si="5"/>
        <v>17.730249999999998</v>
      </c>
    </row>
    <row r="15" spans="1:14" ht="18.75">
      <c r="A15" s="54">
        <v>9</v>
      </c>
      <c r="B15" s="34" t="s">
        <v>12</v>
      </c>
      <c r="C15" s="76">
        <v>6447</v>
      </c>
      <c r="D15" s="76">
        <f t="shared" si="0"/>
        <v>29.011499999999998</v>
      </c>
      <c r="E15" s="80">
        <v>1074.5</v>
      </c>
      <c r="F15" s="76">
        <f t="shared" si="1"/>
        <v>1.61175</v>
      </c>
      <c r="G15" s="75">
        <v>19</v>
      </c>
      <c r="H15" s="76">
        <f t="shared" si="2"/>
        <v>0.19</v>
      </c>
      <c r="I15" s="75">
        <v>4</v>
      </c>
      <c r="J15" s="76">
        <f t="shared" si="3"/>
        <v>0.32</v>
      </c>
      <c r="K15" s="75">
        <v>3</v>
      </c>
      <c r="L15" s="76">
        <f t="shared" si="4"/>
        <v>1.44</v>
      </c>
      <c r="M15" s="76">
        <f t="shared" si="5"/>
        <v>7547.5</v>
      </c>
      <c r="N15" s="76">
        <f t="shared" si="5"/>
        <v>32.573250000000002</v>
      </c>
    </row>
    <row r="16" spans="1:14" ht="18.75">
      <c r="A16" s="54">
        <v>10</v>
      </c>
      <c r="B16" s="34" t="s">
        <v>13</v>
      </c>
      <c r="C16" s="76">
        <v>8763</v>
      </c>
      <c r="D16" s="76">
        <f t="shared" si="0"/>
        <v>39.433499999999995</v>
      </c>
      <c r="E16" s="80">
        <v>1460.5</v>
      </c>
      <c r="F16" s="76">
        <f t="shared" si="1"/>
        <v>2.19075</v>
      </c>
      <c r="G16" s="75">
        <v>27</v>
      </c>
      <c r="H16" s="76">
        <f t="shared" si="2"/>
        <v>0.27</v>
      </c>
      <c r="I16" s="75">
        <v>4</v>
      </c>
      <c r="J16" s="76">
        <f t="shared" si="3"/>
        <v>0.32</v>
      </c>
      <c r="K16" s="75">
        <v>3</v>
      </c>
      <c r="L16" s="76">
        <f t="shared" si="4"/>
        <v>1.44</v>
      </c>
      <c r="M16" s="76">
        <f t="shared" si="5"/>
        <v>10257.5</v>
      </c>
      <c r="N16" s="76">
        <f t="shared" si="5"/>
        <v>43.654249999999998</v>
      </c>
    </row>
    <row r="17" spans="1:14" ht="18.75">
      <c r="A17" s="54">
        <v>11</v>
      </c>
      <c r="B17" s="34" t="s">
        <v>14</v>
      </c>
      <c r="C17" s="76">
        <v>8367</v>
      </c>
      <c r="D17" s="76">
        <f t="shared" si="0"/>
        <v>37.651499999999999</v>
      </c>
      <c r="E17" s="80">
        <v>1394.5</v>
      </c>
      <c r="F17" s="76">
        <f t="shared" si="1"/>
        <v>2.0917500000000002</v>
      </c>
      <c r="G17" s="75">
        <v>24</v>
      </c>
      <c r="H17" s="76">
        <f t="shared" si="2"/>
        <v>0.24</v>
      </c>
      <c r="I17" s="75">
        <v>4</v>
      </c>
      <c r="J17" s="76">
        <f t="shared" si="3"/>
        <v>0.32</v>
      </c>
      <c r="K17" s="75">
        <v>3</v>
      </c>
      <c r="L17" s="76">
        <f t="shared" si="4"/>
        <v>1.44</v>
      </c>
      <c r="M17" s="76">
        <f t="shared" si="5"/>
        <v>9792.5</v>
      </c>
      <c r="N17" s="76">
        <f t="shared" si="5"/>
        <v>41.743249999999996</v>
      </c>
    </row>
    <row r="18" spans="1:14" ht="18.75">
      <c r="A18" s="54">
        <v>12</v>
      </c>
      <c r="B18" s="34" t="s">
        <v>15</v>
      </c>
      <c r="C18" s="76">
        <v>4869</v>
      </c>
      <c r="D18" s="76">
        <f t="shared" si="0"/>
        <v>21.910499999999999</v>
      </c>
      <c r="E18" s="80">
        <v>811.5</v>
      </c>
      <c r="F18" s="76">
        <f t="shared" si="1"/>
        <v>1.2172499999999999</v>
      </c>
      <c r="G18" s="75">
        <v>14</v>
      </c>
      <c r="H18" s="76">
        <f t="shared" si="2"/>
        <v>0.14000000000000001</v>
      </c>
      <c r="I18" s="75">
        <v>4</v>
      </c>
      <c r="J18" s="76">
        <f t="shared" si="3"/>
        <v>0.32</v>
      </c>
      <c r="K18" s="75">
        <v>3</v>
      </c>
      <c r="L18" s="76">
        <f t="shared" si="4"/>
        <v>1.44</v>
      </c>
      <c r="M18" s="76">
        <f t="shared" si="5"/>
        <v>5701.5</v>
      </c>
      <c r="N18" s="76">
        <f t="shared" si="5"/>
        <v>25.027750000000001</v>
      </c>
    </row>
    <row r="19" spans="1:14" ht="18.75">
      <c r="A19" s="54">
        <v>13</v>
      </c>
      <c r="B19" s="34" t="s">
        <v>16</v>
      </c>
      <c r="C19" s="76">
        <v>4653</v>
      </c>
      <c r="D19" s="76">
        <f t="shared" si="0"/>
        <v>20.938499999999998</v>
      </c>
      <c r="E19" s="80">
        <v>775.5</v>
      </c>
      <c r="F19" s="76">
        <f t="shared" si="1"/>
        <v>1.1632500000000001</v>
      </c>
      <c r="G19" s="75">
        <v>10</v>
      </c>
      <c r="H19" s="76">
        <f t="shared" si="2"/>
        <v>0.1</v>
      </c>
      <c r="I19" s="75">
        <v>4</v>
      </c>
      <c r="J19" s="76">
        <f t="shared" si="3"/>
        <v>0.32</v>
      </c>
      <c r="K19" s="75">
        <v>3</v>
      </c>
      <c r="L19" s="76">
        <f t="shared" si="4"/>
        <v>1.44</v>
      </c>
      <c r="M19" s="76">
        <f t="shared" si="5"/>
        <v>5445.5</v>
      </c>
      <c r="N19" s="76">
        <f t="shared" si="5"/>
        <v>23.961750000000002</v>
      </c>
    </row>
    <row r="20" spans="1:14" ht="18.75">
      <c r="A20" s="54">
        <v>14</v>
      </c>
      <c r="B20" s="34" t="s">
        <v>17</v>
      </c>
      <c r="C20" s="76">
        <v>2679</v>
      </c>
      <c r="D20" s="76">
        <f t="shared" si="0"/>
        <v>12.055499999999999</v>
      </c>
      <c r="E20" s="80">
        <v>446.5</v>
      </c>
      <c r="F20" s="76">
        <f t="shared" si="1"/>
        <v>0.66975000000000007</v>
      </c>
      <c r="G20" s="75">
        <v>7</v>
      </c>
      <c r="H20" s="76">
        <f t="shared" si="2"/>
        <v>7.0000000000000007E-2</v>
      </c>
      <c r="I20" s="75">
        <v>4</v>
      </c>
      <c r="J20" s="76">
        <f t="shared" si="3"/>
        <v>0.32</v>
      </c>
      <c r="K20" s="75">
        <v>3</v>
      </c>
      <c r="L20" s="76">
        <f t="shared" si="4"/>
        <v>1.44</v>
      </c>
      <c r="M20" s="76">
        <f t="shared" si="5"/>
        <v>3139.5</v>
      </c>
      <c r="N20" s="76">
        <f t="shared" si="5"/>
        <v>14.555249999999999</v>
      </c>
    </row>
    <row r="21" spans="1:14" ht="18.75">
      <c r="A21" s="54">
        <v>15</v>
      </c>
      <c r="B21" s="34" t="s">
        <v>18</v>
      </c>
      <c r="C21" s="76">
        <v>3399</v>
      </c>
      <c r="D21" s="76">
        <f t="shared" si="0"/>
        <v>15.295499999999999</v>
      </c>
      <c r="E21" s="80">
        <v>566.5</v>
      </c>
      <c r="F21" s="76">
        <f t="shared" si="1"/>
        <v>0.84975000000000001</v>
      </c>
      <c r="G21" s="75">
        <v>11</v>
      </c>
      <c r="H21" s="76">
        <f t="shared" si="2"/>
        <v>0.11</v>
      </c>
      <c r="I21" s="75">
        <v>4</v>
      </c>
      <c r="J21" s="76">
        <f t="shared" si="3"/>
        <v>0.32</v>
      </c>
      <c r="K21" s="75">
        <v>3</v>
      </c>
      <c r="L21" s="76">
        <f t="shared" si="4"/>
        <v>1.44</v>
      </c>
      <c r="M21" s="76">
        <f t="shared" si="5"/>
        <v>3983.5</v>
      </c>
      <c r="N21" s="76">
        <f t="shared" si="5"/>
        <v>18.015249999999998</v>
      </c>
    </row>
    <row r="22" spans="1:14" ht="18.75">
      <c r="A22" s="54">
        <v>16</v>
      </c>
      <c r="B22" s="34" t="s">
        <v>19</v>
      </c>
      <c r="C22" s="76">
        <v>4989</v>
      </c>
      <c r="D22" s="76">
        <f t="shared" si="0"/>
        <v>22.450499999999998</v>
      </c>
      <c r="E22" s="80">
        <v>831.5</v>
      </c>
      <c r="F22" s="76">
        <f t="shared" si="1"/>
        <v>1.24725</v>
      </c>
      <c r="G22" s="75">
        <v>16</v>
      </c>
      <c r="H22" s="76">
        <f t="shared" si="2"/>
        <v>0.16</v>
      </c>
      <c r="I22" s="75">
        <v>4</v>
      </c>
      <c r="J22" s="76">
        <f t="shared" si="3"/>
        <v>0.32</v>
      </c>
      <c r="K22" s="75">
        <v>3</v>
      </c>
      <c r="L22" s="76">
        <f t="shared" si="4"/>
        <v>1.44</v>
      </c>
      <c r="M22" s="76">
        <f t="shared" si="5"/>
        <v>5843.5</v>
      </c>
      <c r="N22" s="76">
        <f t="shared" si="5"/>
        <v>25.617750000000001</v>
      </c>
    </row>
    <row r="23" spans="1:14" ht="18.75">
      <c r="A23" s="54">
        <v>17</v>
      </c>
      <c r="B23" s="34" t="s">
        <v>20</v>
      </c>
      <c r="C23" s="76">
        <v>3039</v>
      </c>
      <c r="D23" s="76">
        <f t="shared" si="0"/>
        <v>13.6755</v>
      </c>
      <c r="E23" s="80">
        <v>506.5</v>
      </c>
      <c r="F23" s="76">
        <f t="shared" si="1"/>
        <v>0.75975000000000004</v>
      </c>
      <c r="G23" s="75">
        <v>7</v>
      </c>
      <c r="H23" s="76">
        <f t="shared" si="2"/>
        <v>7.0000000000000007E-2</v>
      </c>
      <c r="I23" s="75">
        <v>4</v>
      </c>
      <c r="J23" s="76">
        <f t="shared" si="3"/>
        <v>0.32</v>
      </c>
      <c r="K23" s="75">
        <v>3</v>
      </c>
      <c r="L23" s="76">
        <f t="shared" si="4"/>
        <v>1.44</v>
      </c>
      <c r="M23" s="76">
        <f t="shared" si="5"/>
        <v>3559.5</v>
      </c>
      <c r="N23" s="76">
        <f t="shared" si="5"/>
        <v>16.265250000000002</v>
      </c>
    </row>
    <row r="24" spans="1:14" ht="18.75">
      <c r="A24" s="54">
        <v>18</v>
      </c>
      <c r="B24" s="34" t="s">
        <v>21</v>
      </c>
      <c r="C24" s="76">
        <v>3873</v>
      </c>
      <c r="D24" s="76">
        <f t="shared" si="0"/>
        <v>17.4285</v>
      </c>
      <c r="E24" s="80">
        <v>645.5</v>
      </c>
      <c r="F24" s="76">
        <f t="shared" si="1"/>
        <v>0.96825000000000006</v>
      </c>
      <c r="G24" s="75">
        <v>7</v>
      </c>
      <c r="H24" s="76">
        <f t="shared" si="2"/>
        <v>7.0000000000000007E-2</v>
      </c>
      <c r="I24" s="75">
        <v>4</v>
      </c>
      <c r="J24" s="76">
        <f t="shared" si="3"/>
        <v>0.32</v>
      </c>
      <c r="K24" s="75">
        <v>3</v>
      </c>
      <c r="L24" s="76">
        <f t="shared" si="4"/>
        <v>1.44</v>
      </c>
      <c r="M24" s="76">
        <f t="shared" si="5"/>
        <v>4532.5</v>
      </c>
      <c r="N24" s="76">
        <f t="shared" si="5"/>
        <v>20.226750000000003</v>
      </c>
    </row>
    <row r="25" spans="1:14" ht="18.75">
      <c r="A25" s="54">
        <v>19</v>
      </c>
      <c r="B25" s="34" t="s">
        <v>22</v>
      </c>
      <c r="C25" s="76">
        <v>2331</v>
      </c>
      <c r="D25" s="76">
        <f t="shared" si="0"/>
        <v>10.4895</v>
      </c>
      <c r="E25" s="80">
        <v>388.5</v>
      </c>
      <c r="F25" s="76">
        <f t="shared" si="1"/>
        <v>0.58274999999999999</v>
      </c>
      <c r="G25" s="75">
        <v>7</v>
      </c>
      <c r="H25" s="76">
        <f t="shared" si="2"/>
        <v>7.0000000000000007E-2</v>
      </c>
      <c r="I25" s="75">
        <v>4</v>
      </c>
      <c r="J25" s="76">
        <f t="shared" si="3"/>
        <v>0.32</v>
      </c>
      <c r="K25" s="75">
        <v>3</v>
      </c>
      <c r="L25" s="76">
        <f t="shared" si="4"/>
        <v>1.44</v>
      </c>
      <c r="M25" s="76">
        <f t="shared" si="5"/>
        <v>2733.5</v>
      </c>
      <c r="N25" s="76">
        <f t="shared" si="5"/>
        <v>12.90225</v>
      </c>
    </row>
    <row r="26" spans="1:14" ht="18.75">
      <c r="A26" s="54">
        <v>20</v>
      </c>
      <c r="B26" s="34" t="s">
        <v>23</v>
      </c>
      <c r="C26" s="76">
        <v>4341</v>
      </c>
      <c r="D26" s="76">
        <f t="shared" si="0"/>
        <v>19.534499999999998</v>
      </c>
      <c r="E26" s="80">
        <v>723.5</v>
      </c>
      <c r="F26" s="76">
        <f t="shared" si="1"/>
        <v>1.08525</v>
      </c>
      <c r="G26" s="75">
        <v>13</v>
      </c>
      <c r="H26" s="76">
        <f t="shared" si="2"/>
        <v>0.13</v>
      </c>
      <c r="I26" s="75">
        <v>4</v>
      </c>
      <c r="J26" s="76">
        <f t="shared" si="3"/>
        <v>0.32</v>
      </c>
      <c r="K26" s="75">
        <v>3</v>
      </c>
      <c r="L26" s="76">
        <f t="shared" si="4"/>
        <v>1.44</v>
      </c>
      <c r="M26" s="76">
        <f t="shared" si="5"/>
        <v>5084.5</v>
      </c>
      <c r="N26" s="76">
        <f t="shared" si="5"/>
        <v>22.509749999999997</v>
      </c>
    </row>
    <row r="27" spans="1:14" ht="18.75">
      <c r="A27" s="54">
        <v>21</v>
      </c>
      <c r="B27" s="34" t="s">
        <v>24</v>
      </c>
      <c r="C27" s="76">
        <v>7929</v>
      </c>
      <c r="D27" s="76">
        <f t="shared" si="0"/>
        <v>35.680499999999995</v>
      </c>
      <c r="E27" s="80">
        <v>1321.5</v>
      </c>
      <c r="F27" s="76">
        <f t="shared" si="1"/>
        <v>1.9822500000000001</v>
      </c>
      <c r="G27" s="75">
        <v>21</v>
      </c>
      <c r="H27" s="76">
        <f t="shared" si="2"/>
        <v>0.21</v>
      </c>
      <c r="I27" s="75">
        <v>4</v>
      </c>
      <c r="J27" s="76">
        <f t="shared" si="3"/>
        <v>0.32</v>
      </c>
      <c r="K27" s="75">
        <v>3</v>
      </c>
      <c r="L27" s="76">
        <f t="shared" si="4"/>
        <v>1.44</v>
      </c>
      <c r="M27" s="76">
        <f t="shared" si="5"/>
        <v>9278.5</v>
      </c>
      <c r="N27" s="76">
        <f t="shared" si="5"/>
        <v>39.632749999999994</v>
      </c>
    </row>
    <row r="28" spans="1:14" ht="18.75">
      <c r="A28" s="54">
        <v>22</v>
      </c>
      <c r="B28" s="34" t="s">
        <v>25</v>
      </c>
      <c r="C28" s="76">
        <v>3189</v>
      </c>
      <c r="D28" s="76">
        <f t="shared" si="0"/>
        <v>14.350499999999998</v>
      </c>
      <c r="E28" s="80">
        <v>531.5</v>
      </c>
      <c r="F28" s="76">
        <f t="shared" si="1"/>
        <v>0.79725000000000001</v>
      </c>
      <c r="G28" s="75">
        <v>9</v>
      </c>
      <c r="H28" s="76">
        <f t="shared" si="2"/>
        <v>0.09</v>
      </c>
      <c r="I28" s="75">
        <v>4</v>
      </c>
      <c r="J28" s="76">
        <f t="shared" si="3"/>
        <v>0.32</v>
      </c>
      <c r="K28" s="75">
        <v>3</v>
      </c>
      <c r="L28" s="76">
        <f t="shared" si="4"/>
        <v>1.44</v>
      </c>
      <c r="M28" s="76">
        <f t="shared" si="5"/>
        <v>3736.5</v>
      </c>
      <c r="N28" s="76">
        <f t="shared" si="5"/>
        <v>16.99775</v>
      </c>
    </row>
    <row r="29" spans="1:14" ht="18.75">
      <c r="A29" s="54">
        <v>23</v>
      </c>
      <c r="B29" s="34" t="s">
        <v>26</v>
      </c>
      <c r="C29" s="76">
        <v>8103</v>
      </c>
      <c r="D29" s="76">
        <f t="shared" si="0"/>
        <v>36.463499999999996</v>
      </c>
      <c r="E29" s="80">
        <v>1350.5</v>
      </c>
      <c r="F29" s="76">
        <f t="shared" si="1"/>
        <v>2.0257499999999999</v>
      </c>
      <c r="G29" s="75">
        <v>16</v>
      </c>
      <c r="H29" s="76">
        <f t="shared" si="2"/>
        <v>0.16</v>
      </c>
      <c r="I29" s="75">
        <v>4</v>
      </c>
      <c r="J29" s="76">
        <f t="shared" si="3"/>
        <v>0.32</v>
      </c>
      <c r="K29" s="75">
        <v>3</v>
      </c>
      <c r="L29" s="76">
        <f t="shared" si="4"/>
        <v>1.44</v>
      </c>
      <c r="M29" s="76">
        <f t="shared" si="5"/>
        <v>9476.5</v>
      </c>
      <c r="N29" s="76">
        <f t="shared" si="5"/>
        <v>40.409249999999993</v>
      </c>
    </row>
    <row r="30" spans="1:14" ht="18.75">
      <c r="A30" s="54">
        <v>24</v>
      </c>
      <c r="B30" s="34" t="s">
        <v>27</v>
      </c>
      <c r="C30" s="76">
        <v>6009</v>
      </c>
      <c r="D30" s="76">
        <f t="shared" si="0"/>
        <v>27.040499999999998</v>
      </c>
      <c r="E30" s="80">
        <v>1001.5</v>
      </c>
      <c r="F30" s="76">
        <f t="shared" si="1"/>
        <v>1.5022500000000001</v>
      </c>
      <c r="G30" s="75">
        <v>20</v>
      </c>
      <c r="H30" s="76">
        <f t="shared" si="2"/>
        <v>0.2</v>
      </c>
      <c r="I30" s="75">
        <v>4</v>
      </c>
      <c r="J30" s="76">
        <f t="shared" si="3"/>
        <v>0.32</v>
      </c>
      <c r="K30" s="75">
        <v>3</v>
      </c>
      <c r="L30" s="76">
        <f t="shared" si="4"/>
        <v>1.44</v>
      </c>
      <c r="M30" s="76">
        <f t="shared" si="5"/>
        <v>7037.5</v>
      </c>
      <c r="N30" s="76">
        <f t="shared" si="5"/>
        <v>30.502749999999999</v>
      </c>
    </row>
    <row r="31" spans="1:14" ht="18.75">
      <c r="A31" s="54">
        <v>25</v>
      </c>
      <c r="B31" s="34" t="s">
        <v>28</v>
      </c>
      <c r="C31" s="76">
        <v>4689</v>
      </c>
      <c r="D31" s="76">
        <f t="shared" si="0"/>
        <v>21.100499999999997</v>
      </c>
      <c r="E31" s="80">
        <v>781.5</v>
      </c>
      <c r="F31" s="76">
        <f t="shared" si="1"/>
        <v>1.17225</v>
      </c>
      <c r="G31" s="75">
        <v>14</v>
      </c>
      <c r="H31" s="76">
        <f t="shared" si="2"/>
        <v>0.14000000000000001</v>
      </c>
      <c r="I31" s="75">
        <v>4</v>
      </c>
      <c r="J31" s="76">
        <f t="shared" si="3"/>
        <v>0.32</v>
      </c>
      <c r="K31" s="75">
        <v>3</v>
      </c>
      <c r="L31" s="76">
        <f t="shared" si="4"/>
        <v>1.44</v>
      </c>
      <c r="M31" s="76">
        <f t="shared" si="5"/>
        <v>5491.5</v>
      </c>
      <c r="N31" s="76">
        <f t="shared" si="5"/>
        <v>24.172749999999997</v>
      </c>
    </row>
    <row r="32" spans="1:14" ht="18.75">
      <c r="A32" s="54">
        <v>26</v>
      </c>
      <c r="B32" s="34" t="s">
        <v>95</v>
      </c>
      <c r="C32" s="76">
        <v>8991</v>
      </c>
      <c r="D32" s="76">
        <f t="shared" si="0"/>
        <v>40.459499999999998</v>
      </c>
      <c r="E32" s="80">
        <v>1498.5</v>
      </c>
      <c r="F32" s="76">
        <f t="shared" si="1"/>
        <v>2.2477499999999999</v>
      </c>
      <c r="G32" s="75">
        <v>24</v>
      </c>
      <c r="H32" s="76">
        <f t="shared" si="2"/>
        <v>0.24</v>
      </c>
      <c r="I32" s="75">
        <v>4</v>
      </c>
      <c r="J32" s="76">
        <f t="shared" si="3"/>
        <v>0.32</v>
      </c>
      <c r="K32" s="75">
        <v>3</v>
      </c>
      <c r="L32" s="76">
        <f t="shared" si="4"/>
        <v>1.44</v>
      </c>
      <c r="M32" s="76">
        <f t="shared" si="5"/>
        <v>10520.5</v>
      </c>
      <c r="N32" s="76">
        <f t="shared" si="5"/>
        <v>44.707250000000002</v>
      </c>
    </row>
    <row r="33" spans="1:14" ht="18.75">
      <c r="A33" s="54">
        <v>27</v>
      </c>
      <c r="B33" s="34" t="s">
        <v>31</v>
      </c>
      <c r="C33" s="76">
        <v>5913</v>
      </c>
      <c r="D33" s="76">
        <f t="shared" si="0"/>
        <v>26.608499999999999</v>
      </c>
      <c r="E33" s="80">
        <v>985.5</v>
      </c>
      <c r="F33" s="76">
        <f t="shared" si="1"/>
        <v>1.4782500000000001</v>
      </c>
      <c r="G33" s="75">
        <v>14</v>
      </c>
      <c r="H33" s="76">
        <f t="shared" si="2"/>
        <v>0.14000000000000001</v>
      </c>
      <c r="I33" s="75">
        <v>4</v>
      </c>
      <c r="J33" s="76">
        <f t="shared" si="3"/>
        <v>0.32</v>
      </c>
      <c r="K33" s="75">
        <v>3</v>
      </c>
      <c r="L33" s="76">
        <f t="shared" si="4"/>
        <v>1.44</v>
      </c>
      <c r="M33" s="76">
        <f t="shared" si="5"/>
        <v>6919.5</v>
      </c>
      <c r="N33" s="76">
        <f t="shared" si="5"/>
        <v>29.986750000000001</v>
      </c>
    </row>
    <row r="34" spans="1:14" ht="18.75">
      <c r="A34" s="54">
        <v>28</v>
      </c>
      <c r="B34" s="34" t="s">
        <v>32</v>
      </c>
      <c r="C34" s="76">
        <v>5703</v>
      </c>
      <c r="D34" s="76">
        <f t="shared" si="0"/>
        <v>25.663499999999999</v>
      </c>
      <c r="E34" s="80">
        <v>950.5</v>
      </c>
      <c r="F34" s="76">
        <f t="shared" si="1"/>
        <v>1.4257500000000001</v>
      </c>
      <c r="G34" s="75">
        <v>19</v>
      </c>
      <c r="H34" s="76">
        <f t="shared" si="2"/>
        <v>0.19</v>
      </c>
      <c r="I34" s="75">
        <v>4</v>
      </c>
      <c r="J34" s="76">
        <f t="shared" si="3"/>
        <v>0.32</v>
      </c>
      <c r="K34" s="75">
        <v>3</v>
      </c>
      <c r="L34" s="76">
        <f t="shared" si="4"/>
        <v>1.44</v>
      </c>
      <c r="M34" s="76">
        <f t="shared" si="5"/>
        <v>6679.5</v>
      </c>
      <c r="N34" s="76">
        <f t="shared" si="5"/>
        <v>29.039250000000003</v>
      </c>
    </row>
    <row r="35" spans="1:14" ht="18.75">
      <c r="A35" s="54">
        <v>29</v>
      </c>
      <c r="B35" s="34" t="s">
        <v>33</v>
      </c>
      <c r="C35" s="76">
        <v>3615</v>
      </c>
      <c r="D35" s="76">
        <f t="shared" si="0"/>
        <v>16.267499999999998</v>
      </c>
      <c r="E35" s="80">
        <v>602.5</v>
      </c>
      <c r="F35" s="76">
        <f t="shared" si="1"/>
        <v>0.90375000000000005</v>
      </c>
      <c r="G35" s="75">
        <v>10</v>
      </c>
      <c r="H35" s="76">
        <f t="shared" si="2"/>
        <v>0.1</v>
      </c>
      <c r="I35" s="75">
        <v>4</v>
      </c>
      <c r="J35" s="76">
        <f t="shared" si="3"/>
        <v>0.32</v>
      </c>
      <c r="K35" s="75">
        <v>3</v>
      </c>
      <c r="L35" s="76">
        <f t="shared" si="4"/>
        <v>1.44</v>
      </c>
      <c r="M35" s="76">
        <f t="shared" si="5"/>
        <v>4234.5</v>
      </c>
      <c r="N35" s="76">
        <f t="shared" si="5"/>
        <v>19.03125</v>
      </c>
    </row>
    <row r="36" spans="1:14" ht="18.75">
      <c r="A36" s="54">
        <v>30</v>
      </c>
      <c r="B36" s="34" t="s">
        <v>34</v>
      </c>
      <c r="C36" s="76">
        <v>7125</v>
      </c>
      <c r="D36" s="76">
        <f t="shared" si="0"/>
        <v>32.0625</v>
      </c>
      <c r="E36" s="80">
        <v>1187.5</v>
      </c>
      <c r="F36" s="76">
        <f t="shared" si="1"/>
        <v>1.78125</v>
      </c>
      <c r="G36" s="75">
        <v>20</v>
      </c>
      <c r="H36" s="76">
        <f t="shared" si="2"/>
        <v>0.2</v>
      </c>
      <c r="I36" s="75">
        <v>4</v>
      </c>
      <c r="J36" s="76">
        <f t="shared" si="3"/>
        <v>0.32</v>
      </c>
      <c r="K36" s="75">
        <v>3</v>
      </c>
      <c r="L36" s="76">
        <f t="shared" si="4"/>
        <v>1.44</v>
      </c>
      <c r="M36" s="76">
        <f t="shared" si="5"/>
        <v>8339.5</v>
      </c>
      <c r="N36" s="76">
        <f t="shared" si="5"/>
        <v>35.803750000000001</v>
      </c>
    </row>
    <row r="37" spans="1:14" ht="18.75">
      <c r="A37" s="54">
        <v>31</v>
      </c>
      <c r="B37" s="34" t="s">
        <v>35</v>
      </c>
      <c r="C37" s="76">
        <v>7041</v>
      </c>
      <c r="D37" s="76">
        <f t="shared" si="0"/>
        <v>31.684499999999996</v>
      </c>
      <c r="E37" s="80">
        <v>1173.5</v>
      </c>
      <c r="F37" s="76">
        <f t="shared" si="1"/>
        <v>1.7602500000000001</v>
      </c>
      <c r="G37" s="75">
        <v>20</v>
      </c>
      <c r="H37" s="76">
        <f t="shared" si="2"/>
        <v>0.2</v>
      </c>
      <c r="I37" s="75">
        <v>4</v>
      </c>
      <c r="J37" s="76">
        <f t="shared" si="3"/>
        <v>0.32</v>
      </c>
      <c r="K37" s="75">
        <v>3</v>
      </c>
      <c r="L37" s="76">
        <f t="shared" si="4"/>
        <v>1.44</v>
      </c>
      <c r="M37" s="76">
        <f t="shared" si="5"/>
        <v>8241.5</v>
      </c>
      <c r="N37" s="76">
        <f t="shared" si="5"/>
        <v>35.40475</v>
      </c>
    </row>
    <row r="38" spans="1:14" ht="18.75">
      <c r="A38" s="54">
        <v>32</v>
      </c>
      <c r="B38" s="34" t="s">
        <v>36</v>
      </c>
      <c r="C38" s="76">
        <v>1653</v>
      </c>
      <c r="D38" s="76">
        <f t="shared" si="0"/>
        <v>7.4384999999999994</v>
      </c>
      <c r="E38" s="80">
        <v>275.5</v>
      </c>
      <c r="F38" s="76">
        <f t="shared" si="1"/>
        <v>0.41325000000000001</v>
      </c>
      <c r="G38" s="75">
        <v>6</v>
      </c>
      <c r="H38" s="76">
        <f t="shared" si="2"/>
        <v>0.06</v>
      </c>
      <c r="I38" s="75">
        <v>4</v>
      </c>
      <c r="J38" s="76">
        <f t="shared" si="3"/>
        <v>0.32</v>
      </c>
      <c r="K38" s="75">
        <v>3</v>
      </c>
      <c r="L38" s="76">
        <f t="shared" si="4"/>
        <v>1.44</v>
      </c>
      <c r="M38" s="76">
        <f t="shared" si="5"/>
        <v>1941.5</v>
      </c>
      <c r="N38" s="76">
        <f t="shared" si="5"/>
        <v>9.6717499999999976</v>
      </c>
    </row>
    <row r="39" spans="1:14" ht="18.75">
      <c r="A39" s="54">
        <v>33</v>
      </c>
      <c r="B39" s="34" t="s">
        <v>37</v>
      </c>
      <c r="C39" s="76">
        <v>1449</v>
      </c>
      <c r="D39" s="76">
        <f t="shared" si="0"/>
        <v>6.5204999999999993</v>
      </c>
      <c r="E39" s="80">
        <v>241.5</v>
      </c>
      <c r="F39" s="76">
        <f t="shared" si="1"/>
        <v>0.36225000000000002</v>
      </c>
      <c r="G39" s="75">
        <v>5</v>
      </c>
      <c r="H39" s="76">
        <f t="shared" si="2"/>
        <v>0.05</v>
      </c>
      <c r="I39" s="75">
        <v>4</v>
      </c>
      <c r="J39" s="76">
        <f t="shared" si="3"/>
        <v>0.32</v>
      </c>
      <c r="K39" s="75">
        <v>3</v>
      </c>
      <c r="L39" s="76">
        <f t="shared" si="4"/>
        <v>1.44</v>
      </c>
      <c r="M39" s="76">
        <f t="shared" si="5"/>
        <v>1702.5</v>
      </c>
      <c r="N39" s="76">
        <f t="shared" si="5"/>
        <v>8.6927500000000002</v>
      </c>
    </row>
    <row r="40" spans="1:14" ht="18.75">
      <c r="A40" s="54">
        <v>34</v>
      </c>
      <c r="B40" s="34" t="s">
        <v>38</v>
      </c>
      <c r="C40" s="76">
        <v>5721</v>
      </c>
      <c r="D40" s="76">
        <f t="shared" si="0"/>
        <v>25.744499999999999</v>
      </c>
      <c r="E40" s="80">
        <v>953.5</v>
      </c>
      <c r="F40" s="76">
        <f t="shared" si="1"/>
        <v>1.43025</v>
      </c>
      <c r="G40" s="75">
        <v>17</v>
      </c>
      <c r="H40" s="76">
        <f t="shared" si="2"/>
        <v>0.17</v>
      </c>
      <c r="I40" s="75">
        <v>4</v>
      </c>
      <c r="J40" s="76">
        <f t="shared" si="3"/>
        <v>0.32</v>
      </c>
      <c r="K40" s="75">
        <v>3</v>
      </c>
      <c r="L40" s="76">
        <f t="shared" si="4"/>
        <v>1.44</v>
      </c>
      <c r="M40" s="76">
        <f t="shared" si="5"/>
        <v>6698.5</v>
      </c>
      <c r="N40" s="76">
        <f t="shared" si="5"/>
        <v>29.104750000000003</v>
      </c>
    </row>
    <row r="41" spans="1:14" ht="18.75">
      <c r="A41" s="54">
        <v>35</v>
      </c>
      <c r="B41" s="34" t="s">
        <v>39</v>
      </c>
      <c r="C41" s="76">
        <v>5763</v>
      </c>
      <c r="D41" s="76">
        <f t="shared" si="0"/>
        <v>25.933499999999999</v>
      </c>
      <c r="E41" s="80">
        <v>960.5</v>
      </c>
      <c r="F41" s="76">
        <f t="shared" si="1"/>
        <v>1.44075</v>
      </c>
      <c r="G41" s="75">
        <v>19</v>
      </c>
      <c r="H41" s="76">
        <f t="shared" si="2"/>
        <v>0.19</v>
      </c>
      <c r="I41" s="75">
        <v>4</v>
      </c>
      <c r="J41" s="76">
        <f t="shared" si="3"/>
        <v>0.32</v>
      </c>
      <c r="K41" s="75">
        <v>3</v>
      </c>
      <c r="L41" s="76">
        <f t="shared" si="4"/>
        <v>1.44</v>
      </c>
      <c r="M41" s="76">
        <f t="shared" si="5"/>
        <v>6749.5</v>
      </c>
      <c r="N41" s="76">
        <f t="shared" si="5"/>
        <v>29.324250000000003</v>
      </c>
    </row>
    <row r="42" spans="1:14" ht="18.75">
      <c r="A42" s="54">
        <v>36</v>
      </c>
      <c r="B42" s="34" t="s">
        <v>40</v>
      </c>
      <c r="C42" s="76">
        <v>4677</v>
      </c>
      <c r="D42" s="76">
        <f t="shared" si="0"/>
        <v>21.046499999999998</v>
      </c>
      <c r="E42" s="80">
        <v>779.5</v>
      </c>
      <c r="F42" s="76">
        <f t="shared" si="1"/>
        <v>1.1692500000000001</v>
      </c>
      <c r="G42" s="75">
        <v>11</v>
      </c>
      <c r="H42" s="76">
        <f t="shared" si="2"/>
        <v>0.11</v>
      </c>
      <c r="I42" s="75">
        <v>4</v>
      </c>
      <c r="J42" s="76">
        <f t="shared" si="3"/>
        <v>0.32</v>
      </c>
      <c r="K42" s="75">
        <v>3</v>
      </c>
      <c r="L42" s="76">
        <f t="shared" si="4"/>
        <v>1.44</v>
      </c>
      <c r="M42" s="76">
        <f t="shared" si="5"/>
        <v>5474.5</v>
      </c>
      <c r="N42" s="76">
        <f t="shared" si="5"/>
        <v>24.085750000000001</v>
      </c>
    </row>
    <row r="43" spans="1:14" ht="18.75">
      <c r="A43" s="54">
        <v>37</v>
      </c>
      <c r="B43" s="34" t="s">
        <v>41</v>
      </c>
      <c r="C43" s="76">
        <v>5685</v>
      </c>
      <c r="D43" s="76">
        <f t="shared" si="0"/>
        <v>25.5825</v>
      </c>
      <c r="E43" s="80">
        <v>947.5</v>
      </c>
      <c r="F43" s="76">
        <f t="shared" si="1"/>
        <v>1.4212500000000001</v>
      </c>
      <c r="G43" s="76">
        <v>16</v>
      </c>
      <c r="H43" s="76">
        <f t="shared" si="2"/>
        <v>0.16</v>
      </c>
      <c r="I43" s="75">
        <v>4</v>
      </c>
      <c r="J43" s="76">
        <f t="shared" si="3"/>
        <v>0.32</v>
      </c>
      <c r="K43" s="75">
        <v>3</v>
      </c>
      <c r="L43" s="76">
        <f t="shared" si="4"/>
        <v>1.44</v>
      </c>
      <c r="M43" s="76">
        <f t="shared" si="5"/>
        <v>6655.5</v>
      </c>
      <c r="N43" s="76">
        <f t="shared" si="5"/>
        <v>28.923750000000002</v>
      </c>
    </row>
    <row r="44" spans="1:14" ht="18.75">
      <c r="A44" s="54">
        <v>38</v>
      </c>
      <c r="B44" s="34" t="s">
        <v>96</v>
      </c>
      <c r="C44" s="76">
        <v>6711</v>
      </c>
      <c r="D44" s="76">
        <f t="shared" si="0"/>
        <v>30.199499999999997</v>
      </c>
      <c r="E44" s="80">
        <v>1118.5</v>
      </c>
      <c r="F44" s="76">
        <f t="shared" si="1"/>
        <v>1.6777500000000001</v>
      </c>
      <c r="G44" s="76">
        <v>18</v>
      </c>
      <c r="H44" s="76">
        <f t="shared" si="2"/>
        <v>0.18</v>
      </c>
      <c r="I44" s="75">
        <v>4</v>
      </c>
      <c r="J44" s="76">
        <f t="shared" si="3"/>
        <v>0.32</v>
      </c>
      <c r="K44" s="75">
        <v>3</v>
      </c>
      <c r="L44" s="76">
        <f t="shared" si="4"/>
        <v>1.44</v>
      </c>
      <c r="M44" s="76">
        <f t="shared" si="5"/>
        <v>7854.5</v>
      </c>
      <c r="N44" s="76">
        <f t="shared" si="5"/>
        <v>33.817249999999994</v>
      </c>
    </row>
    <row r="45" spans="1:14">
      <c r="B45" s="51"/>
      <c r="C45" s="76">
        <f>SUM(C7:C44)</f>
        <v>194370</v>
      </c>
      <c r="D45" s="76">
        <f t="shared" ref="D45:K45" si="6">SUM(D7:D44)</f>
        <v>874.66499999999996</v>
      </c>
      <c r="E45" s="76">
        <f t="shared" si="6"/>
        <v>32395</v>
      </c>
      <c r="F45" s="76">
        <f t="shared" si="6"/>
        <v>48.592500000000015</v>
      </c>
      <c r="G45" s="76">
        <f t="shared" si="6"/>
        <v>537</v>
      </c>
      <c r="H45" s="76">
        <f t="shared" si="2"/>
        <v>5.37</v>
      </c>
      <c r="I45" s="76">
        <f t="shared" si="6"/>
        <v>152</v>
      </c>
      <c r="J45" s="76">
        <f t="shared" si="3"/>
        <v>12.16</v>
      </c>
      <c r="K45" s="76">
        <f t="shared" si="6"/>
        <v>114</v>
      </c>
      <c r="L45" s="76">
        <f t="shared" si="4"/>
        <v>54.72</v>
      </c>
      <c r="M45" s="76">
        <f>SUM(M7:M44)</f>
        <v>227568</v>
      </c>
      <c r="N45" s="76">
        <f>SUM(N7:N44)</f>
        <v>995.50750000000005</v>
      </c>
    </row>
  </sheetData>
  <mergeCells count="10">
    <mergeCell ref="B2:D2"/>
    <mergeCell ref="M3:N3"/>
    <mergeCell ref="A3:A6"/>
    <mergeCell ref="C3:D3"/>
    <mergeCell ref="E3:F3"/>
    <mergeCell ref="G3:H3"/>
    <mergeCell ref="I3:J3"/>
    <mergeCell ref="K3:L3"/>
    <mergeCell ref="M4:M5"/>
    <mergeCell ref="N4:N5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F0"/>
  </sheetPr>
  <dimension ref="A1:I44"/>
  <sheetViews>
    <sheetView topLeftCell="A19" workbookViewId="0">
      <selection activeCell="P45" sqref="P45"/>
    </sheetView>
  </sheetViews>
  <sheetFormatPr defaultRowHeight="15"/>
  <cols>
    <col min="1" max="1" width="5.7109375" customWidth="1"/>
    <col min="2" max="2" width="24.5703125" customWidth="1"/>
    <col min="3" max="3" width="12.28515625" customWidth="1"/>
    <col min="4" max="4" width="12.7109375" customWidth="1"/>
  </cols>
  <sheetData>
    <row r="1" spans="1:4" ht="18.75">
      <c r="B1" s="102" t="s">
        <v>123</v>
      </c>
      <c r="C1" s="102"/>
      <c r="D1" s="102"/>
    </row>
    <row r="2" spans="1:4" ht="18.75">
      <c r="A2" s="136" t="s">
        <v>93</v>
      </c>
      <c r="B2" s="34" t="s">
        <v>94</v>
      </c>
      <c r="C2" s="136" t="s">
        <v>67</v>
      </c>
      <c r="D2" s="136"/>
    </row>
    <row r="3" spans="1:4" ht="18.75">
      <c r="A3" s="136"/>
      <c r="B3" s="34"/>
      <c r="C3" s="51" t="s">
        <v>44</v>
      </c>
      <c r="D3" s="51" t="s">
        <v>45</v>
      </c>
    </row>
    <row r="4" spans="1:4" ht="22.5" customHeight="1">
      <c r="A4" s="74">
        <v>1</v>
      </c>
      <c r="B4" s="34" t="s">
        <v>4</v>
      </c>
      <c r="C4" s="52">
        <v>6200.5</v>
      </c>
      <c r="D4" s="51">
        <v>27.02975</v>
      </c>
    </row>
    <row r="5" spans="1:4" ht="22.5" customHeight="1">
      <c r="A5" s="74">
        <v>2</v>
      </c>
      <c r="B5" s="34" t="s">
        <v>5</v>
      </c>
      <c r="C5" s="52">
        <v>2129.5</v>
      </c>
      <c r="D5" s="51">
        <v>10.431249999999999</v>
      </c>
    </row>
    <row r="6" spans="1:4" ht="22.5" customHeight="1">
      <c r="A6" s="74">
        <v>3</v>
      </c>
      <c r="B6" s="34" t="s">
        <v>6</v>
      </c>
      <c r="C6" s="52">
        <v>6769.5</v>
      </c>
      <c r="D6" s="51">
        <v>29.358250000000002</v>
      </c>
    </row>
    <row r="7" spans="1:4" ht="22.5" customHeight="1">
      <c r="A7" s="74">
        <v>4</v>
      </c>
      <c r="B7" s="34" t="s">
        <v>7</v>
      </c>
      <c r="C7" s="52">
        <v>6601.5</v>
      </c>
      <c r="D7" s="51">
        <v>28.674250000000001</v>
      </c>
    </row>
    <row r="8" spans="1:4" ht="22.5" customHeight="1">
      <c r="A8" s="74">
        <v>5</v>
      </c>
      <c r="B8" s="34" t="s">
        <v>8</v>
      </c>
      <c r="C8" s="52">
        <v>4921.5</v>
      </c>
      <c r="D8" s="51">
        <v>21.87575</v>
      </c>
    </row>
    <row r="9" spans="1:4" ht="22.5" customHeight="1">
      <c r="A9" s="74">
        <v>6</v>
      </c>
      <c r="B9" s="34" t="s">
        <v>9</v>
      </c>
      <c r="C9" s="52">
        <v>5921.5</v>
      </c>
      <c r="D9" s="51">
        <v>25.94125</v>
      </c>
    </row>
    <row r="10" spans="1:4" ht="22.5" customHeight="1">
      <c r="A10" s="74">
        <v>7</v>
      </c>
      <c r="B10" s="34" t="s">
        <v>10</v>
      </c>
      <c r="C10" s="52">
        <v>6457.5</v>
      </c>
      <c r="D10" s="51">
        <v>28.10575</v>
      </c>
    </row>
    <row r="11" spans="1:4" ht="22.5" customHeight="1">
      <c r="A11" s="74">
        <v>8</v>
      </c>
      <c r="B11" s="34" t="s">
        <v>11</v>
      </c>
      <c r="C11" s="52">
        <v>3913.5</v>
      </c>
      <c r="D11" s="51">
        <v>17.730249999999998</v>
      </c>
    </row>
    <row r="12" spans="1:4" ht="22.5" customHeight="1">
      <c r="A12" s="74">
        <v>9</v>
      </c>
      <c r="B12" s="34" t="s">
        <v>12</v>
      </c>
      <c r="C12" s="52">
        <v>7547.5</v>
      </c>
      <c r="D12" s="51">
        <v>32.573250000000002</v>
      </c>
    </row>
    <row r="13" spans="1:4" ht="22.5" customHeight="1">
      <c r="A13" s="74">
        <v>10</v>
      </c>
      <c r="B13" s="34" t="s">
        <v>13</v>
      </c>
      <c r="C13" s="52">
        <v>10257.5</v>
      </c>
      <c r="D13" s="51">
        <v>43.654249999999998</v>
      </c>
    </row>
    <row r="14" spans="1:4" ht="22.5" customHeight="1">
      <c r="A14" s="74">
        <v>11</v>
      </c>
      <c r="B14" s="34" t="s">
        <v>14</v>
      </c>
      <c r="C14" s="52">
        <v>9792.5</v>
      </c>
      <c r="D14" s="51">
        <v>41.743249999999996</v>
      </c>
    </row>
    <row r="15" spans="1:4" ht="22.5" customHeight="1">
      <c r="A15" s="74">
        <v>12</v>
      </c>
      <c r="B15" s="34" t="s">
        <v>15</v>
      </c>
      <c r="C15" s="52">
        <v>5701.5</v>
      </c>
      <c r="D15" s="51">
        <v>25.027750000000001</v>
      </c>
    </row>
    <row r="16" spans="1:4" ht="22.5" customHeight="1">
      <c r="A16" s="74">
        <v>13</v>
      </c>
      <c r="B16" s="34" t="s">
        <v>16</v>
      </c>
      <c r="C16" s="52">
        <v>5445.5</v>
      </c>
      <c r="D16" s="51">
        <v>23.961750000000002</v>
      </c>
    </row>
    <row r="17" spans="1:4" ht="22.5" customHeight="1">
      <c r="A17" s="74">
        <v>14</v>
      </c>
      <c r="B17" s="34" t="s">
        <v>17</v>
      </c>
      <c r="C17" s="52">
        <v>3139.5</v>
      </c>
      <c r="D17" s="51">
        <v>14.555249999999999</v>
      </c>
    </row>
    <row r="18" spans="1:4" ht="22.5" customHeight="1">
      <c r="A18" s="74">
        <v>15</v>
      </c>
      <c r="B18" s="34" t="s">
        <v>18</v>
      </c>
      <c r="C18" s="52">
        <v>3983.5</v>
      </c>
      <c r="D18" s="51">
        <v>18.015249999999998</v>
      </c>
    </row>
    <row r="19" spans="1:4" ht="22.5" customHeight="1">
      <c r="A19" s="74">
        <v>16</v>
      </c>
      <c r="B19" s="34" t="s">
        <v>19</v>
      </c>
      <c r="C19" s="52">
        <v>5843.5</v>
      </c>
      <c r="D19" s="51">
        <v>25.617750000000001</v>
      </c>
    </row>
    <row r="20" spans="1:4" ht="22.5" customHeight="1">
      <c r="A20" s="74">
        <v>17</v>
      </c>
      <c r="B20" s="34" t="s">
        <v>20</v>
      </c>
      <c r="C20" s="52">
        <v>3559.5</v>
      </c>
      <c r="D20" s="51">
        <v>16.265250000000002</v>
      </c>
    </row>
    <row r="21" spans="1:4" ht="22.5" customHeight="1">
      <c r="A21" s="74">
        <v>18</v>
      </c>
      <c r="B21" s="34" t="s">
        <v>21</v>
      </c>
      <c r="C21" s="52">
        <v>4532.5</v>
      </c>
      <c r="D21" s="51">
        <v>20.226750000000003</v>
      </c>
    </row>
    <row r="22" spans="1:4" ht="22.5" customHeight="1">
      <c r="A22" s="74">
        <v>19</v>
      </c>
      <c r="B22" s="34" t="s">
        <v>22</v>
      </c>
      <c r="C22" s="52">
        <v>2733.5</v>
      </c>
      <c r="D22" s="51">
        <v>12.90225</v>
      </c>
    </row>
    <row r="23" spans="1:4" ht="22.5" customHeight="1">
      <c r="A23" s="74">
        <v>20</v>
      </c>
      <c r="B23" s="34" t="s">
        <v>23</v>
      </c>
      <c r="C23" s="52">
        <v>5084.5</v>
      </c>
      <c r="D23" s="51">
        <v>22.509749999999997</v>
      </c>
    </row>
    <row r="24" spans="1:4" ht="22.5" customHeight="1">
      <c r="A24" s="74">
        <v>21</v>
      </c>
      <c r="B24" s="34" t="s">
        <v>24</v>
      </c>
      <c r="C24" s="52">
        <v>9278.5</v>
      </c>
      <c r="D24" s="51">
        <v>39.632749999999994</v>
      </c>
    </row>
    <row r="25" spans="1:4" ht="22.5" customHeight="1">
      <c r="A25" s="74">
        <v>22</v>
      </c>
      <c r="B25" s="34" t="s">
        <v>25</v>
      </c>
      <c r="C25" s="52">
        <v>3736.5</v>
      </c>
      <c r="D25" s="51">
        <v>16.99775</v>
      </c>
    </row>
    <row r="26" spans="1:4" ht="22.5" customHeight="1">
      <c r="A26" s="74">
        <v>23</v>
      </c>
      <c r="B26" s="34" t="s">
        <v>26</v>
      </c>
      <c r="C26" s="52">
        <v>9476.5</v>
      </c>
      <c r="D26" s="51">
        <v>40.409249999999993</v>
      </c>
    </row>
    <row r="27" spans="1:4" ht="22.5" customHeight="1">
      <c r="A27" s="74">
        <v>24</v>
      </c>
      <c r="B27" s="34" t="s">
        <v>27</v>
      </c>
      <c r="C27" s="52">
        <v>7037.5</v>
      </c>
      <c r="D27" s="51">
        <v>30.502749999999999</v>
      </c>
    </row>
    <row r="28" spans="1:4" ht="22.5" customHeight="1">
      <c r="A28" s="74">
        <v>25</v>
      </c>
      <c r="B28" s="34" t="s">
        <v>28</v>
      </c>
      <c r="C28" s="52">
        <v>5491.5</v>
      </c>
      <c r="D28" s="51">
        <v>24.172749999999997</v>
      </c>
    </row>
    <row r="29" spans="1:4" ht="22.5" customHeight="1">
      <c r="A29" s="74">
        <v>26</v>
      </c>
      <c r="B29" s="34" t="s">
        <v>95</v>
      </c>
      <c r="C29" s="52">
        <v>10520.5</v>
      </c>
      <c r="D29" s="51">
        <v>44.707250000000002</v>
      </c>
    </row>
    <row r="30" spans="1:4" ht="22.5" customHeight="1">
      <c r="A30" s="74">
        <v>27</v>
      </c>
      <c r="B30" s="34" t="s">
        <v>31</v>
      </c>
      <c r="C30" s="52">
        <v>6919.5</v>
      </c>
      <c r="D30" s="51">
        <v>29.986750000000001</v>
      </c>
    </row>
    <row r="31" spans="1:4" ht="22.5" customHeight="1">
      <c r="A31" s="74">
        <v>28</v>
      </c>
      <c r="B31" s="34" t="s">
        <v>32</v>
      </c>
      <c r="C31" s="52">
        <v>6679.5</v>
      </c>
      <c r="D31" s="51">
        <v>29.039250000000003</v>
      </c>
    </row>
    <row r="32" spans="1:4" ht="22.5" customHeight="1">
      <c r="A32" s="74">
        <v>29</v>
      </c>
      <c r="B32" s="34" t="s">
        <v>33</v>
      </c>
      <c r="C32" s="52">
        <v>4234.5</v>
      </c>
      <c r="D32" s="51">
        <v>19.03125</v>
      </c>
    </row>
    <row r="33" spans="1:9" ht="22.5" customHeight="1">
      <c r="A33" s="74">
        <v>30</v>
      </c>
      <c r="B33" s="34" t="s">
        <v>34</v>
      </c>
      <c r="C33" s="52">
        <v>8339.5</v>
      </c>
      <c r="D33" s="51">
        <v>35.803750000000001</v>
      </c>
    </row>
    <row r="34" spans="1:9" ht="22.5" customHeight="1">
      <c r="A34" s="74">
        <v>31</v>
      </c>
      <c r="B34" s="34" t="s">
        <v>35</v>
      </c>
      <c r="C34" s="52">
        <v>8241.5</v>
      </c>
      <c r="D34" s="51">
        <v>35.40475</v>
      </c>
    </row>
    <row r="35" spans="1:9" ht="22.5" customHeight="1">
      <c r="A35" s="74">
        <v>32</v>
      </c>
      <c r="B35" s="34" t="s">
        <v>36</v>
      </c>
      <c r="C35" s="52">
        <v>1941.5</v>
      </c>
      <c r="D35" s="51">
        <v>9.6717499999999976</v>
      </c>
    </row>
    <row r="36" spans="1:9" ht="22.5" customHeight="1">
      <c r="A36" s="74">
        <v>33</v>
      </c>
      <c r="B36" s="34" t="s">
        <v>37</v>
      </c>
      <c r="C36" s="52">
        <v>1702.5</v>
      </c>
      <c r="D36" s="51">
        <v>8.6927500000000002</v>
      </c>
    </row>
    <row r="37" spans="1:9" ht="22.5" customHeight="1">
      <c r="A37" s="74">
        <v>34</v>
      </c>
      <c r="B37" s="34" t="s">
        <v>38</v>
      </c>
      <c r="C37" s="52">
        <v>6698.5</v>
      </c>
      <c r="D37" s="51">
        <v>29.104750000000003</v>
      </c>
    </row>
    <row r="38" spans="1:9" ht="22.5" customHeight="1">
      <c r="A38" s="74">
        <v>35</v>
      </c>
      <c r="B38" s="34" t="s">
        <v>39</v>
      </c>
      <c r="C38" s="52">
        <v>6749.5</v>
      </c>
      <c r="D38" s="51">
        <v>29.324250000000003</v>
      </c>
    </row>
    <row r="39" spans="1:9" ht="22.5" customHeight="1">
      <c r="A39" s="74">
        <v>36</v>
      </c>
      <c r="B39" s="34" t="s">
        <v>40</v>
      </c>
      <c r="C39" s="52">
        <v>5474.5</v>
      </c>
      <c r="D39" s="51">
        <v>24.085750000000001</v>
      </c>
    </row>
    <row r="40" spans="1:9" ht="22.5" customHeight="1">
      <c r="A40" s="74">
        <v>37</v>
      </c>
      <c r="B40" s="34" t="s">
        <v>41</v>
      </c>
      <c r="C40" s="52">
        <v>6655.5</v>
      </c>
      <c r="D40" s="51">
        <v>28.923750000000002</v>
      </c>
    </row>
    <row r="41" spans="1:9" ht="22.5" customHeight="1">
      <c r="A41" s="74">
        <v>38</v>
      </c>
      <c r="B41" s="34" t="s">
        <v>96</v>
      </c>
      <c r="C41" s="52">
        <v>7854.5</v>
      </c>
      <c r="D41" s="51">
        <v>33.817249999999994</v>
      </c>
    </row>
    <row r="42" spans="1:9">
      <c r="A42" s="51"/>
      <c r="B42" s="51" t="s">
        <v>120</v>
      </c>
      <c r="C42" s="52">
        <f>SUM(C4:C41)</f>
        <v>227568</v>
      </c>
      <c r="D42" s="51">
        <f>SUM(D4:D41)</f>
        <v>995.50750000000005</v>
      </c>
      <c r="I42">
        <v>995.50750000000005</v>
      </c>
    </row>
    <row r="43" spans="1:9" ht="18.75">
      <c r="A43" s="51"/>
      <c r="B43" s="34" t="s">
        <v>98</v>
      </c>
      <c r="C43" s="51"/>
      <c r="D43" s="51">
        <v>28.032499999999914</v>
      </c>
      <c r="I43">
        <v>28.032499999999914</v>
      </c>
    </row>
    <row r="44" spans="1:9" ht="18.75">
      <c r="A44" s="51"/>
      <c r="B44" s="141" t="s">
        <v>99</v>
      </c>
      <c r="C44" s="141"/>
      <c r="D44" s="51">
        <f>D42+D43</f>
        <v>1023.54</v>
      </c>
      <c r="H44" s="105">
        <f>34118*0.03</f>
        <v>1023.54</v>
      </c>
      <c r="I44">
        <f>SUM(I42:I43)</f>
        <v>1023.54</v>
      </c>
    </row>
  </sheetData>
  <mergeCells count="3">
    <mergeCell ref="A2:A3"/>
    <mergeCell ref="C2:D2"/>
    <mergeCell ref="B44:C44"/>
  </mergeCells>
  <pageMargins left="1.45" right="0.7" top="0.38" bottom="0.67" header="0.3" footer="0.3"/>
  <pageSetup scale="75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F0"/>
  </sheetPr>
  <dimension ref="A2:L49"/>
  <sheetViews>
    <sheetView workbookViewId="0">
      <pane xSplit="12" ySplit="5" topLeftCell="M21" activePane="bottomRight" state="frozen"/>
      <selection pane="topRight" activeCell="M1" sqref="M1"/>
      <selection pane="bottomLeft" activeCell="A6" sqref="A6"/>
      <selection pane="bottomRight" activeCell="L45" sqref="L45"/>
    </sheetView>
  </sheetViews>
  <sheetFormatPr defaultRowHeight="15"/>
  <cols>
    <col min="2" max="2" width="24.42578125" customWidth="1"/>
    <col min="3" max="3" width="16.42578125" customWidth="1"/>
    <col min="4" max="10" width="12.28515625" customWidth="1"/>
  </cols>
  <sheetData>
    <row r="2" spans="1:12" ht="20.25">
      <c r="B2" s="133" t="s">
        <v>124</v>
      </c>
      <c r="C2" s="134"/>
      <c r="D2" s="135"/>
    </row>
    <row r="3" spans="1:12" ht="24" customHeight="1">
      <c r="A3" s="136" t="s">
        <v>93</v>
      </c>
      <c r="B3" s="88" t="s">
        <v>94</v>
      </c>
      <c r="C3" s="137" t="s">
        <v>108</v>
      </c>
      <c r="D3" s="137"/>
      <c r="E3" s="138" t="s">
        <v>109</v>
      </c>
      <c r="F3" s="138"/>
      <c r="G3" s="138" t="s">
        <v>110</v>
      </c>
      <c r="H3" s="138"/>
      <c r="I3" s="138" t="s">
        <v>111</v>
      </c>
      <c r="J3" s="138"/>
      <c r="K3" s="136" t="s">
        <v>67</v>
      </c>
      <c r="L3" s="136"/>
    </row>
    <row r="4" spans="1:12" ht="33" customHeight="1">
      <c r="A4" s="136"/>
      <c r="B4" s="88"/>
      <c r="C4" s="92" t="s">
        <v>3</v>
      </c>
      <c r="D4" s="92" t="s">
        <v>2</v>
      </c>
      <c r="E4" s="92" t="s">
        <v>3</v>
      </c>
      <c r="F4" s="92" t="s">
        <v>2</v>
      </c>
      <c r="G4" s="92" t="s">
        <v>3</v>
      </c>
      <c r="H4" s="92" t="s">
        <v>2</v>
      </c>
      <c r="I4" s="92" t="s">
        <v>3</v>
      </c>
      <c r="J4" s="92" t="s">
        <v>2</v>
      </c>
      <c r="K4" s="92" t="s">
        <v>3</v>
      </c>
      <c r="L4" s="92" t="s">
        <v>2</v>
      </c>
    </row>
    <row r="5" spans="1:12" ht="24" customHeight="1">
      <c r="A5" s="136"/>
      <c r="B5" s="88"/>
      <c r="C5" s="9" t="s">
        <v>55</v>
      </c>
      <c r="D5" s="12">
        <v>0.1</v>
      </c>
      <c r="E5" s="9" t="s">
        <v>102</v>
      </c>
      <c r="F5" s="12">
        <v>2E-3</v>
      </c>
      <c r="G5" s="9" t="s">
        <v>55</v>
      </c>
      <c r="H5" s="12">
        <v>0.03</v>
      </c>
      <c r="I5" s="9" t="s">
        <v>118</v>
      </c>
      <c r="J5" s="12">
        <v>4.0000000000000001E-3</v>
      </c>
      <c r="K5" s="87"/>
      <c r="L5" s="87"/>
    </row>
    <row r="6" spans="1:12" ht="26.25" customHeight="1">
      <c r="A6" s="136"/>
      <c r="B6" s="88"/>
      <c r="C6" s="84" t="s">
        <v>44</v>
      </c>
      <c r="D6" s="71" t="s">
        <v>45</v>
      </c>
      <c r="E6" s="84" t="s">
        <v>44</v>
      </c>
      <c r="F6" s="71" t="s">
        <v>45</v>
      </c>
      <c r="G6" s="84" t="s">
        <v>44</v>
      </c>
      <c r="H6" s="71" t="s">
        <v>45</v>
      </c>
      <c r="I6" s="84" t="s">
        <v>44</v>
      </c>
      <c r="J6" s="71" t="s">
        <v>45</v>
      </c>
      <c r="K6" s="84" t="s">
        <v>44</v>
      </c>
      <c r="L6" s="71" t="s">
        <v>45</v>
      </c>
    </row>
    <row r="7" spans="1:12" ht="18.75">
      <c r="A7" s="83">
        <v>1</v>
      </c>
      <c r="B7" s="88" t="s">
        <v>4</v>
      </c>
      <c r="C7" s="75">
        <v>1</v>
      </c>
      <c r="D7" s="76">
        <f>C7*0.1</f>
        <v>0.1</v>
      </c>
      <c r="E7" s="79">
        <v>66.319999999999993</v>
      </c>
      <c r="F7" s="76">
        <f>E7*0.002</f>
        <v>0.13263999999999998</v>
      </c>
      <c r="G7" s="80">
        <v>1</v>
      </c>
      <c r="H7" s="76">
        <v>0.03</v>
      </c>
      <c r="I7" s="89">
        <v>427.91999999999996</v>
      </c>
      <c r="J7" s="76">
        <f>I7*0.004</f>
        <v>1.7116799999999999</v>
      </c>
      <c r="K7" s="80">
        <f>C7+E7+G7+I7</f>
        <v>496.23999999999995</v>
      </c>
      <c r="L7" s="76">
        <f>D7+F7+H7+J7</f>
        <v>1.9743199999999999</v>
      </c>
    </row>
    <row r="8" spans="1:12" ht="18.75">
      <c r="A8" s="83">
        <v>2</v>
      </c>
      <c r="B8" s="88" t="s">
        <v>5</v>
      </c>
      <c r="C8" s="75">
        <v>1</v>
      </c>
      <c r="D8" s="76">
        <f t="shared" ref="D8:D44" si="0">C8*0.1</f>
        <v>0.1</v>
      </c>
      <c r="E8" s="52">
        <v>22.619999999999997</v>
      </c>
      <c r="F8" s="76">
        <f t="shared" ref="F8:F44" si="1">E8*0.002</f>
        <v>4.5239999999999995E-2</v>
      </c>
      <c r="G8" s="51">
        <v>1</v>
      </c>
      <c r="H8" s="51">
        <v>0.03</v>
      </c>
      <c r="I8" s="89">
        <v>165.71999999999997</v>
      </c>
      <c r="J8" s="76">
        <f t="shared" ref="J8:J44" si="2">I8*0.004</f>
        <v>0.66287999999999991</v>
      </c>
      <c r="K8" s="80">
        <f t="shared" ref="K8:K44" si="3">C8+E8+G8+I8</f>
        <v>190.33999999999997</v>
      </c>
      <c r="L8" s="76">
        <f t="shared" ref="L8:L44" si="4">D8+F8+H8+J8</f>
        <v>0.83811999999999998</v>
      </c>
    </row>
    <row r="9" spans="1:12" ht="18.75">
      <c r="A9" s="83">
        <v>3</v>
      </c>
      <c r="B9" s="88" t="s">
        <v>6</v>
      </c>
      <c r="C9" s="75">
        <v>1</v>
      </c>
      <c r="D9" s="76">
        <f t="shared" si="0"/>
        <v>0.1</v>
      </c>
      <c r="E9" s="52">
        <v>75</v>
      </c>
      <c r="F9" s="76">
        <f t="shared" si="1"/>
        <v>0.15</v>
      </c>
      <c r="G9" s="51">
        <v>1</v>
      </c>
      <c r="H9" s="51">
        <v>0.03</v>
      </c>
      <c r="I9" s="89">
        <v>480</v>
      </c>
      <c r="J9" s="76">
        <f t="shared" si="2"/>
        <v>1.92</v>
      </c>
      <c r="K9" s="80">
        <f t="shared" si="3"/>
        <v>557</v>
      </c>
      <c r="L9" s="76">
        <f t="shared" si="4"/>
        <v>2.2000000000000002</v>
      </c>
    </row>
    <row r="10" spans="1:12" ht="18.75">
      <c r="A10" s="83">
        <v>4</v>
      </c>
      <c r="B10" s="88" t="s">
        <v>7</v>
      </c>
      <c r="C10" s="75">
        <v>1</v>
      </c>
      <c r="D10" s="76">
        <f t="shared" si="0"/>
        <v>0.1</v>
      </c>
      <c r="E10" s="52">
        <v>67.239999999999995</v>
      </c>
      <c r="F10" s="76">
        <f t="shared" si="1"/>
        <v>0.13447999999999999</v>
      </c>
      <c r="G10" s="80">
        <v>1</v>
      </c>
      <c r="H10" s="76">
        <v>0.03</v>
      </c>
      <c r="I10" s="89">
        <v>433.43999999999994</v>
      </c>
      <c r="J10" s="76">
        <f t="shared" si="2"/>
        <v>1.7337599999999997</v>
      </c>
      <c r="K10" s="80">
        <f t="shared" si="3"/>
        <v>502.67999999999995</v>
      </c>
      <c r="L10" s="76">
        <f t="shared" si="4"/>
        <v>1.9982399999999998</v>
      </c>
    </row>
    <row r="11" spans="1:12" ht="18.75">
      <c r="A11" s="83">
        <v>5</v>
      </c>
      <c r="B11" s="88" t="s">
        <v>8</v>
      </c>
      <c r="C11" s="75">
        <v>1</v>
      </c>
      <c r="D11" s="76">
        <f t="shared" si="0"/>
        <v>0.1</v>
      </c>
      <c r="E11" s="52">
        <v>79.66</v>
      </c>
      <c r="F11" s="76">
        <f t="shared" si="1"/>
        <v>0.15931999999999999</v>
      </c>
      <c r="G11" s="51">
        <v>1</v>
      </c>
      <c r="H11" s="51">
        <v>0.03</v>
      </c>
      <c r="I11" s="89">
        <v>507.96</v>
      </c>
      <c r="J11" s="76">
        <f t="shared" si="2"/>
        <v>2.0318399999999999</v>
      </c>
      <c r="K11" s="80">
        <f t="shared" si="3"/>
        <v>589.62</v>
      </c>
      <c r="L11" s="76">
        <f t="shared" si="4"/>
        <v>2.3211599999999999</v>
      </c>
    </row>
    <row r="12" spans="1:12" ht="18.75">
      <c r="A12" s="83">
        <v>6</v>
      </c>
      <c r="B12" s="88" t="s">
        <v>9</v>
      </c>
      <c r="C12" s="75">
        <v>1</v>
      </c>
      <c r="D12" s="76">
        <f t="shared" si="0"/>
        <v>0.1</v>
      </c>
      <c r="E12" s="52">
        <v>83.34</v>
      </c>
      <c r="F12" s="76">
        <f t="shared" si="1"/>
        <v>0.16668000000000002</v>
      </c>
      <c r="G12" s="51">
        <v>1</v>
      </c>
      <c r="H12" s="51">
        <v>0.03</v>
      </c>
      <c r="I12" s="89">
        <v>530.04</v>
      </c>
      <c r="J12" s="76">
        <f t="shared" si="2"/>
        <v>2.1201599999999998</v>
      </c>
      <c r="K12" s="80">
        <f t="shared" si="3"/>
        <v>615.38</v>
      </c>
      <c r="L12" s="76">
        <f t="shared" si="4"/>
        <v>2.4168399999999997</v>
      </c>
    </row>
    <row r="13" spans="1:12" ht="18.75">
      <c r="A13" s="83">
        <v>7</v>
      </c>
      <c r="B13" s="88" t="s">
        <v>10</v>
      </c>
      <c r="C13" s="75">
        <v>1</v>
      </c>
      <c r="D13" s="76">
        <f t="shared" si="0"/>
        <v>0.1</v>
      </c>
      <c r="E13" s="52">
        <v>89.78</v>
      </c>
      <c r="F13" s="76">
        <f t="shared" si="1"/>
        <v>0.17956</v>
      </c>
      <c r="G13" s="80">
        <v>1</v>
      </c>
      <c r="H13" s="76">
        <v>0.03</v>
      </c>
      <c r="I13" s="89">
        <v>568.68000000000006</v>
      </c>
      <c r="J13" s="76">
        <f t="shared" si="2"/>
        <v>2.2747200000000003</v>
      </c>
      <c r="K13" s="80">
        <f t="shared" si="3"/>
        <v>660.46</v>
      </c>
      <c r="L13" s="76">
        <f t="shared" si="4"/>
        <v>2.5842800000000006</v>
      </c>
    </row>
    <row r="14" spans="1:12" ht="18.75">
      <c r="A14" s="83">
        <v>8</v>
      </c>
      <c r="B14" s="88" t="s">
        <v>11</v>
      </c>
      <c r="C14" s="75">
        <v>1</v>
      </c>
      <c r="D14" s="76">
        <f t="shared" si="0"/>
        <v>0.1</v>
      </c>
      <c r="E14" s="52">
        <v>55.279999999999994</v>
      </c>
      <c r="F14" s="76">
        <f t="shared" si="1"/>
        <v>0.11055999999999999</v>
      </c>
      <c r="G14" s="51">
        <v>1</v>
      </c>
      <c r="H14" s="51">
        <v>0.03</v>
      </c>
      <c r="I14" s="89">
        <v>361.67999999999995</v>
      </c>
      <c r="J14" s="76">
        <f t="shared" si="2"/>
        <v>1.4467199999999998</v>
      </c>
      <c r="K14" s="80">
        <f t="shared" si="3"/>
        <v>418.95999999999992</v>
      </c>
      <c r="L14" s="76">
        <f t="shared" si="4"/>
        <v>1.6872799999999999</v>
      </c>
    </row>
    <row r="15" spans="1:12" ht="18.75">
      <c r="A15" s="83">
        <v>9</v>
      </c>
      <c r="B15" s="88" t="s">
        <v>12</v>
      </c>
      <c r="C15" s="75">
        <v>1</v>
      </c>
      <c r="D15" s="76">
        <f t="shared" si="0"/>
        <v>0.1</v>
      </c>
      <c r="E15" s="52">
        <v>88.399999999999991</v>
      </c>
      <c r="F15" s="76">
        <f t="shared" si="1"/>
        <v>0.17679999999999998</v>
      </c>
      <c r="G15" s="51">
        <v>1</v>
      </c>
      <c r="H15" s="51">
        <v>0.03</v>
      </c>
      <c r="I15" s="89">
        <v>560.4</v>
      </c>
      <c r="J15" s="76">
        <f t="shared" si="2"/>
        <v>2.2416</v>
      </c>
      <c r="K15" s="80">
        <f t="shared" si="3"/>
        <v>650.79999999999995</v>
      </c>
      <c r="L15" s="76">
        <f t="shared" si="4"/>
        <v>2.5484</v>
      </c>
    </row>
    <row r="16" spans="1:12" ht="18.75">
      <c r="A16" s="83">
        <v>10</v>
      </c>
      <c r="B16" s="88" t="s">
        <v>13</v>
      </c>
      <c r="C16" s="75">
        <v>1</v>
      </c>
      <c r="D16" s="76">
        <f t="shared" si="0"/>
        <v>0.1</v>
      </c>
      <c r="E16" s="52">
        <v>105</v>
      </c>
      <c r="F16" s="76">
        <f t="shared" si="1"/>
        <v>0.21</v>
      </c>
      <c r="G16" s="80">
        <v>1</v>
      </c>
      <c r="H16" s="76">
        <v>0.03</v>
      </c>
      <c r="I16" s="89">
        <v>660</v>
      </c>
      <c r="J16" s="76">
        <f t="shared" si="2"/>
        <v>2.64</v>
      </c>
      <c r="K16" s="80">
        <f t="shared" si="3"/>
        <v>767</v>
      </c>
      <c r="L16" s="76">
        <f t="shared" si="4"/>
        <v>2.98</v>
      </c>
    </row>
    <row r="17" spans="1:12" ht="18.75">
      <c r="A17" s="83">
        <v>11</v>
      </c>
      <c r="B17" s="88" t="s">
        <v>14</v>
      </c>
      <c r="C17" s="75">
        <v>1</v>
      </c>
      <c r="D17" s="76">
        <f t="shared" si="0"/>
        <v>0.1</v>
      </c>
      <c r="E17" s="52">
        <v>102.66</v>
      </c>
      <c r="F17" s="76">
        <f t="shared" si="1"/>
        <v>0.20532</v>
      </c>
      <c r="G17" s="51">
        <v>1</v>
      </c>
      <c r="H17" s="51">
        <v>0.03</v>
      </c>
      <c r="I17" s="89">
        <v>645.96</v>
      </c>
      <c r="J17" s="76">
        <f t="shared" si="2"/>
        <v>2.5838400000000004</v>
      </c>
      <c r="K17" s="80">
        <f t="shared" si="3"/>
        <v>750.62</v>
      </c>
      <c r="L17" s="76">
        <f t="shared" si="4"/>
        <v>2.9191600000000006</v>
      </c>
    </row>
    <row r="18" spans="1:12" ht="18.75">
      <c r="A18" s="83">
        <v>12</v>
      </c>
      <c r="B18" s="88" t="s">
        <v>15</v>
      </c>
      <c r="C18" s="75">
        <v>1</v>
      </c>
      <c r="D18" s="76">
        <f t="shared" si="0"/>
        <v>0.1</v>
      </c>
      <c r="E18" s="52">
        <v>65.399999999999991</v>
      </c>
      <c r="F18" s="76">
        <f t="shared" si="1"/>
        <v>0.13079999999999997</v>
      </c>
      <c r="G18" s="51">
        <v>1</v>
      </c>
      <c r="H18" s="51">
        <v>0.03</v>
      </c>
      <c r="I18" s="89">
        <v>422.4</v>
      </c>
      <c r="J18" s="76">
        <f t="shared" si="2"/>
        <v>1.6896</v>
      </c>
      <c r="K18" s="80">
        <f t="shared" si="3"/>
        <v>489.79999999999995</v>
      </c>
      <c r="L18" s="76">
        <f t="shared" si="4"/>
        <v>1.9503999999999999</v>
      </c>
    </row>
    <row r="19" spans="1:12" ht="18.75">
      <c r="A19" s="83">
        <v>13</v>
      </c>
      <c r="B19" s="88" t="s">
        <v>16</v>
      </c>
      <c r="C19" s="75">
        <v>1</v>
      </c>
      <c r="D19" s="76">
        <f t="shared" si="0"/>
        <v>0.1</v>
      </c>
      <c r="E19" s="52">
        <v>59.42</v>
      </c>
      <c r="F19" s="76">
        <f t="shared" si="1"/>
        <v>0.11884</v>
      </c>
      <c r="G19" s="80">
        <v>1</v>
      </c>
      <c r="H19" s="76">
        <v>0.03</v>
      </c>
      <c r="I19" s="89">
        <v>386.52</v>
      </c>
      <c r="J19" s="76">
        <f t="shared" si="2"/>
        <v>1.5460799999999999</v>
      </c>
      <c r="K19" s="80">
        <f t="shared" si="3"/>
        <v>447.94</v>
      </c>
      <c r="L19" s="76">
        <f t="shared" si="4"/>
        <v>1.7949199999999998</v>
      </c>
    </row>
    <row r="20" spans="1:12" ht="18.75">
      <c r="A20" s="83">
        <v>14</v>
      </c>
      <c r="B20" s="88" t="s">
        <v>17</v>
      </c>
      <c r="C20" s="75">
        <v>1</v>
      </c>
      <c r="D20" s="76">
        <f t="shared" si="0"/>
        <v>0.1</v>
      </c>
      <c r="E20" s="52">
        <v>32.28</v>
      </c>
      <c r="F20" s="76">
        <f t="shared" si="1"/>
        <v>6.4560000000000006E-2</v>
      </c>
      <c r="G20" s="51">
        <v>1</v>
      </c>
      <c r="H20" s="51">
        <v>0.03</v>
      </c>
      <c r="I20" s="89">
        <v>223.68</v>
      </c>
      <c r="J20" s="76">
        <f t="shared" si="2"/>
        <v>0.89472000000000007</v>
      </c>
      <c r="K20" s="80">
        <f t="shared" si="3"/>
        <v>257.96000000000004</v>
      </c>
      <c r="L20" s="76">
        <f t="shared" si="4"/>
        <v>1.08928</v>
      </c>
    </row>
    <row r="21" spans="1:12" ht="18.75">
      <c r="A21" s="83">
        <v>15</v>
      </c>
      <c r="B21" s="88" t="s">
        <v>18</v>
      </c>
      <c r="C21" s="75">
        <v>1</v>
      </c>
      <c r="D21" s="76">
        <f t="shared" si="0"/>
        <v>0.1</v>
      </c>
      <c r="E21" s="51">
        <v>47</v>
      </c>
      <c r="F21" s="76">
        <f t="shared" si="1"/>
        <v>9.4E-2</v>
      </c>
      <c r="G21" s="51">
        <v>1</v>
      </c>
      <c r="H21" s="51">
        <v>0.03</v>
      </c>
      <c r="I21" s="89">
        <v>312</v>
      </c>
      <c r="J21" s="76">
        <f t="shared" si="2"/>
        <v>1.248</v>
      </c>
      <c r="K21" s="80">
        <f t="shared" si="3"/>
        <v>361</v>
      </c>
      <c r="L21" s="76">
        <f t="shared" si="4"/>
        <v>1.472</v>
      </c>
    </row>
    <row r="22" spans="1:12" ht="18.75">
      <c r="A22" s="83">
        <v>16</v>
      </c>
      <c r="B22" s="88" t="s">
        <v>19</v>
      </c>
      <c r="C22" s="75">
        <v>1</v>
      </c>
      <c r="D22" s="76">
        <f t="shared" si="0"/>
        <v>0.1</v>
      </c>
      <c r="E22" s="52">
        <v>66.319999999999993</v>
      </c>
      <c r="F22" s="76">
        <f t="shared" si="1"/>
        <v>0.13263999999999998</v>
      </c>
      <c r="G22" s="80">
        <v>1</v>
      </c>
      <c r="H22" s="76">
        <v>0.03</v>
      </c>
      <c r="I22" s="89">
        <v>427.91999999999996</v>
      </c>
      <c r="J22" s="76">
        <f t="shared" si="2"/>
        <v>1.7116799999999999</v>
      </c>
      <c r="K22" s="80">
        <f t="shared" si="3"/>
        <v>496.23999999999995</v>
      </c>
      <c r="L22" s="76">
        <f t="shared" si="4"/>
        <v>1.9743199999999999</v>
      </c>
    </row>
    <row r="23" spans="1:12" ht="18.75">
      <c r="A23" s="83">
        <v>17</v>
      </c>
      <c r="B23" s="88" t="s">
        <v>20</v>
      </c>
      <c r="C23" s="75">
        <v>1</v>
      </c>
      <c r="D23" s="76">
        <f t="shared" si="0"/>
        <v>0.1</v>
      </c>
      <c r="E23" s="52">
        <v>39.64</v>
      </c>
      <c r="F23" s="76">
        <f t="shared" si="1"/>
        <v>7.9280000000000003E-2</v>
      </c>
      <c r="G23" s="51">
        <v>1</v>
      </c>
      <c r="H23" s="51">
        <v>0.03</v>
      </c>
      <c r="I23" s="89">
        <v>267.84000000000003</v>
      </c>
      <c r="J23" s="76">
        <f t="shared" si="2"/>
        <v>1.0713600000000001</v>
      </c>
      <c r="K23" s="80">
        <f t="shared" si="3"/>
        <v>309.48</v>
      </c>
      <c r="L23" s="76">
        <f t="shared" si="4"/>
        <v>1.28064</v>
      </c>
    </row>
    <row r="24" spans="1:12" ht="18.75">
      <c r="A24" s="83">
        <v>18</v>
      </c>
      <c r="B24" s="88" t="s">
        <v>21</v>
      </c>
      <c r="C24" s="75">
        <v>1</v>
      </c>
      <c r="D24" s="76">
        <f t="shared" si="0"/>
        <v>0.1</v>
      </c>
      <c r="E24" s="52">
        <v>52.98</v>
      </c>
      <c r="F24" s="76">
        <f t="shared" si="1"/>
        <v>0.10596</v>
      </c>
      <c r="G24" s="51">
        <v>1</v>
      </c>
      <c r="H24" s="51">
        <v>0.03</v>
      </c>
      <c r="I24" s="89">
        <v>347.88</v>
      </c>
      <c r="J24" s="76">
        <f t="shared" si="2"/>
        <v>1.3915200000000001</v>
      </c>
      <c r="K24" s="80">
        <f t="shared" si="3"/>
        <v>402.86</v>
      </c>
      <c r="L24" s="76">
        <f t="shared" si="4"/>
        <v>1.62748</v>
      </c>
    </row>
    <row r="25" spans="1:12" ht="18.75">
      <c r="A25" s="83">
        <v>19</v>
      </c>
      <c r="B25" s="88" t="s">
        <v>22</v>
      </c>
      <c r="C25" s="75">
        <v>1</v>
      </c>
      <c r="D25" s="76">
        <f t="shared" si="0"/>
        <v>0.1</v>
      </c>
      <c r="E25" s="52">
        <v>35.96</v>
      </c>
      <c r="F25" s="76">
        <f t="shared" si="1"/>
        <v>7.1919999999999998E-2</v>
      </c>
      <c r="G25" s="80">
        <v>1</v>
      </c>
      <c r="H25" s="76">
        <v>0.03</v>
      </c>
      <c r="I25" s="89">
        <v>245.76</v>
      </c>
      <c r="J25" s="76">
        <f t="shared" si="2"/>
        <v>0.98304000000000002</v>
      </c>
      <c r="K25" s="80">
        <f t="shared" si="3"/>
        <v>283.71999999999997</v>
      </c>
      <c r="L25" s="76">
        <f t="shared" si="4"/>
        <v>1.18496</v>
      </c>
    </row>
    <row r="26" spans="1:12" ht="18.75">
      <c r="A26" s="83">
        <v>20</v>
      </c>
      <c r="B26" s="88" t="s">
        <v>23</v>
      </c>
      <c r="C26" s="75">
        <v>1</v>
      </c>
      <c r="D26" s="76">
        <f t="shared" si="0"/>
        <v>0.1</v>
      </c>
      <c r="E26" s="52">
        <v>57.58</v>
      </c>
      <c r="F26" s="76">
        <f t="shared" si="1"/>
        <v>0.11516</v>
      </c>
      <c r="G26" s="51">
        <v>1</v>
      </c>
      <c r="H26" s="51">
        <v>0.03</v>
      </c>
      <c r="I26" s="89">
        <v>375.48</v>
      </c>
      <c r="J26" s="76">
        <f t="shared" si="2"/>
        <v>1.5019200000000001</v>
      </c>
      <c r="K26" s="80">
        <f t="shared" si="3"/>
        <v>435.06</v>
      </c>
      <c r="L26" s="76">
        <f t="shared" si="4"/>
        <v>1.7470800000000002</v>
      </c>
    </row>
    <row r="27" spans="1:12" ht="18.75">
      <c r="A27" s="83">
        <v>21</v>
      </c>
      <c r="B27" s="88" t="s">
        <v>24</v>
      </c>
      <c r="C27" s="75">
        <v>1</v>
      </c>
      <c r="D27" s="76">
        <f t="shared" si="0"/>
        <v>0.1</v>
      </c>
      <c r="E27" s="52">
        <v>97.139999999999986</v>
      </c>
      <c r="F27" s="76">
        <f t="shared" si="1"/>
        <v>0.19427999999999998</v>
      </c>
      <c r="G27" s="51">
        <v>1</v>
      </c>
      <c r="H27" s="51">
        <v>0.03</v>
      </c>
      <c r="I27" s="89">
        <v>612.83999999999992</v>
      </c>
      <c r="J27" s="76">
        <f t="shared" si="2"/>
        <v>2.4513599999999998</v>
      </c>
      <c r="K27" s="80">
        <f t="shared" si="3"/>
        <v>711.9799999999999</v>
      </c>
      <c r="L27" s="76">
        <f t="shared" si="4"/>
        <v>2.7756399999999997</v>
      </c>
    </row>
    <row r="28" spans="1:12" ht="18.75">
      <c r="A28" s="83">
        <v>22</v>
      </c>
      <c r="B28" s="88" t="s">
        <v>25</v>
      </c>
      <c r="C28" s="75">
        <v>1</v>
      </c>
      <c r="D28" s="76">
        <f t="shared" si="0"/>
        <v>0.1</v>
      </c>
      <c r="E28" s="52">
        <v>55.279999999999994</v>
      </c>
      <c r="F28" s="76">
        <f t="shared" si="1"/>
        <v>0.11055999999999999</v>
      </c>
      <c r="G28" s="80">
        <v>1</v>
      </c>
      <c r="H28" s="76">
        <v>0.03</v>
      </c>
      <c r="I28" s="89">
        <v>361.67999999999995</v>
      </c>
      <c r="J28" s="76">
        <f t="shared" si="2"/>
        <v>1.4467199999999998</v>
      </c>
      <c r="K28" s="80">
        <f t="shared" si="3"/>
        <v>418.95999999999992</v>
      </c>
      <c r="L28" s="76">
        <f t="shared" si="4"/>
        <v>1.6872799999999999</v>
      </c>
    </row>
    <row r="29" spans="1:12" ht="18.75">
      <c r="A29" s="83">
        <v>23</v>
      </c>
      <c r="B29" s="88" t="s">
        <v>26</v>
      </c>
      <c r="C29" s="75">
        <v>1</v>
      </c>
      <c r="D29" s="76">
        <f t="shared" si="0"/>
        <v>0.1</v>
      </c>
      <c r="E29" s="52">
        <v>101</v>
      </c>
      <c r="F29" s="76">
        <f t="shared" si="1"/>
        <v>0.20200000000000001</v>
      </c>
      <c r="G29" s="51">
        <v>1</v>
      </c>
      <c r="H29" s="51">
        <v>0.03</v>
      </c>
      <c r="I29" s="89">
        <v>636</v>
      </c>
      <c r="J29" s="76">
        <f t="shared" si="2"/>
        <v>2.544</v>
      </c>
      <c r="K29" s="80">
        <f t="shared" si="3"/>
        <v>739</v>
      </c>
      <c r="L29" s="76">
        <f t="shared" si="4"/>
        <v>2.8760000000000003</v>
      </c>
    </row>
    <row r="30" spans="1:12" ht="18.75">
      <c r="A30" s="83">
        <v>24</v>
      </c>
      <c r="B30" s="88" t="s">
        <v>27</v>
      </c>
      <c r="C30" s="75">
        <v>1</v>
      </c>
      <c r="D30" s="76">
        <f t="shared" si="0"/>
        <v>0.1</v>
      </c>
      <c r="E30" s="52">
        <v>89.32</v>
      </c>
      <c r="F30" s="76">
        <f t="shared" si="1"/>
        <v>0.17863999999999999</v>
      </c>
      <c r="G30" s="51">
        <v>1</v>
      </c>
      <c r="H30" s="51">
        <v>0.03</v>
      </c>
      <c r="I30" s="89">
        <v>565.91999999999996</v>
      </c>
      <c r="J30" s="76">
        <f t="shared" si="2"/>
        <v>2.2636799999999999</v>
      </c>
      <c r="K30" s="80">
        <f t="shared" si="3"/>
        <v>657.24</v>
      </c>
      <c r="L30" s="76">
        <f t="shared" si="4"/>
        <v>2.5723199999999999</v>
      </c>
    </row>
    <row r="31" spans="1:12" ht="18.75">
      <c r="A31" s="83">
        <v>25</v>
      </c>
      <c r="B31" s="88" t="s">
        <v>28</v>
      </c>
      <c r="C31" s="75">
        <v>1</v>
      </c>
      <c r="D31" s="76">
        <f t="shared" si="0"/>
        <v>0.1</v>
      </c>
      <c r="E31" s="52">
        <v>55.279999999999994</v>
      </c>
      <c r="F31" s="76">
        <f t="shared" si="1"/>
        <v>0.11055999999999999</v>
      </c>
      <c r="G31" s="80">
        <v>1</v>
      </c>
      <c r="H31" s="76">
        <v>0.03</v>
      </c>
      <c r="I31" s="89">
        <v>361.67999999999995</v>
      </c>
      <c r="J31" s="76">
        <f t="shared" si="2"/>
        <v>1.4467199999999998</v>
      </c>
      <c r="K31" s="80">
        <f t="shared" si="3"/>
        <v>418.95999999999992</v>
      </c>
      <c r="L31" s="76">
        <f t="shared" si="4"/>
        <v>1.6872799999999999</v>
      </c>
    </row>
    <row r="32" spans="1:12" ht="18.75">
      <c r="A32" s="83">
        <v>26</v>
      </c>
      <c r="B32" s="88" t="s">
        <v>95</v>
      </c>
      <c r="C32" s="75">
        <v>1</v>
      </c>
      <c r="D32" s="76">
        <f t="shared" si="0"/>
        <v>0.1</v>
      </c>
      <c r="E32" s="72">
        <v>115</v>
      </c>
      <c r="F32" s="76">
        <f t="shared" si="1"/>
        <v>0.23</v>
      </c>
      <c r="G32" s="51">
        <v>1</v>
      </c>
      <c r="H32" s="51">
        <v>0.03</v>
      </c>
      <c r="I32" s="90">
        <v>720</v>
      </c>
      <c r="J32" s="76">
        <f t="shared" si="2"/>
        <v>2.88</v>
      </c>
      <c r="K32" s="80">
        <f t="shared" si="3"/>
        <v>837</v>
      </c>
      <c r="L32" s="76">
        <f t="shared" si="4"/>
        <v>3.2399999999999998</v>
      </c>
    </row>
    <row r="33" spans="1:12" ht="18.75">
      <c r="A33" s="83">
        <v>27</v>
      </c>
      <c r="B33" s="88" t="s">
        <v>31</v>
      </c>
      <c r="C33" s="75">
        <v>1</v>
      </c>
      <c r="D33" s="76">
        <f t="shared" si="0"/>
        <v>0.1</v>
      </c>
      <c r="E33" s="11">
        <v>88.86</v>
      </c>
      <c r="F33" s="76">
        <f t="shared" si="1"/>
        <v>0.17771999999999999</v>
      </c>
      <c r="G33" s="51">
        <v>1</v>
      </c>
      <c r="H33" s="51">
        <v>0.03</v>
      </c>
      <c r="I33" s="89">
        <v>563.16</v>
      </c>
      <c r="J33" s="76">
        <f t="shared" si="2"/>
        <v>2.25264</v>
      </c>
      <c r="K33" s="80">
        <f t="shared" si="3"/>
        <v>654.02</v>
      </c>
      <c r="L33" s="76">
        <f t="shared" si="4"/>
        <v>2.5603600000000002</v>
      </c>
    </row>
    <row r="34" spans="1:12" ht="18.75">
      <c r="A34" s="83">
        <v>28</v>
      </c>
      <c r="B34" s="88" t="s">
        <v>32</v>
      </c>
      <c r="C34" s="75">
        <v>1</v>
      </c>
      <c r="D34" s="76">
        <f t="shared" si="0"/>
        <v>0.1</v>
      </c>
      <c r="E34" s="52">
        <v>95.76</v>
      </c>
      <c r="F34" s="76">
        <f t="shared" si="1"/>
        <v>0.19152000000000002</v>
      </c>
      <c r="G34" s="80">
        <v>1</v>
      </c>
      <c r="H34" s="76">
        <v>0.03</v>
      </c>
      <c r="I34" s="89">
        <v>604.56000000000006</v>
      </c>
      <c r="J34" s="76">
        <f t="shared" si="2"/>
        <v>2.4182400000000004</v>
      </c>
      <c r="K34" s="80">
        <f t="shared" si="3"/>
        <v>702.32</v>
      </c>
      <c r="L34" s="76">
        <f t="shared" si="4"/>
        <v>2.7397600000000004</v>
      </c>
    </row>
    <row r="35" spans="1:12" ht="18.75">
      <c r="A35" s="83">
        <v>29</v>
      </c>
      <c r="B35" s="88" t="s">
        <v>33</v>
      </c>
      <c r="C35" s="75">
        <v>1</v>
      </c>
      <c r="D35" s="76">
        <f t="shared" si="0"/>
        <v>0.1</v>
      </c>
      <c r="E35" s="52">
        <v>45.16</v>
      </c>
      <c r="F35" s="76">
        <f t="shared" si="1"/>
        <v>9.0319999999999998E-2</v>
      </c>
      <c r="G35" s="51">
        <v>1</v>
      </c>
      <c r="H35" s="51">
        <v>0.03</v>
      </c>
      <c r="I35" s="89">
        <v>300.95999999999998</v>
      </c>
      <c r="J35" s="76">
        <f t="shared" si="2"/>
        <v>1.20384</v>
      </c>
      <c r="K35" s="80">
        <f t="shared" si="3"/>
        <v>348.12</v>
      </c>
      <c r="L35" s="76">
        <f t="shared" si="4"/>
        <v>1.4241600000000001</v>
      </c>
    </row>
    <row r="36" spans="1:12" ht="18.75">
      <c r="A36" s="83">
        <v>30</v>
      </c>
      <c r="B36" s="88" t="s">
        <v>34</v>
      </c>
      <c r="C36" s="75">
        <v>1</v>
      </c>
      <c r="D36" s="76">
        <f t="shared" si="0"/>
        <v>0.1</v>
      </c>
      <c r="E36" s="51">
        <v>93</v>
      </c>
      <c r="F36" s="76">
        <f t="shared" si="1"/>
        <v>0.186</v>
      </c>
      <c r="G36" s="51">
        <v>1</v>
      </c>
      <c r="H36" s="51">
        <v>0.03</v>
      </c>
      <c r="I36" s="89">
        <v>588</v>
      </c>
      <c r="J36" s="76">
        <f t="shared" si="2"/>
        <v>2.3519999999999999</v>
      </c>
      <c r="K36" s="80">
        <f t="shared" si="3"/>
        <v>683</v>
      </c>
      <c r="L36" s="76">
        <f t="shared" si="4"/>
        <v>2.6680000000000001</v>
      </c>
    </row>
    <row r="37" spans="1:12" ht="18.75">
      <c r="A37" s="83">
        <v>31</v>
      </c>
      <c r="B37" s="88" t="s">
        <v>35</v>
      </c>
      <c r="C37" s="75">
        <v>1</v>
      </c>
      <c r="D37" s="76">
        <f t="shared" si="0"/>
        <v>0.1</v>
      </c>
      <c r="E37" s="52">
        <v>83.34</v>
      </c>
      <c r="F37" s="76">
        <f t="shared" si="1"/>
        <v>0.16668000000000002</v>
      </c>
      <c r="G37" s="80">
        <v>1</v>
      </c>
      <c r="H37" s="76">
        <v>0.03</v>
      </c>
      <c r="I37" s="89">
        <v>530.04</v>
      </c>
      <c r="J37" s="76">
        <f t="shared" si="2"/>
        <v>2.1201599999999998</v>
      </c>
      <c r="K37" s="80">
        <f t="shared" si="3"/>
        <v>615.38</v>
      </c>
      <c r="L37" s="76">
        <f t="shared" si="4"/>
        <v>2.4168399999999997</v>
      </c>
    </row>
    <row r="38" spans="1:12" ht="18.75">
      <c r="A38" s="83">
        <v>32</v>
      </c>
      <c r="B38" s="88" t="s">
        <v>36</v>
      </c>
      <c r="C38" s="75">
        <v>1</v>
      </c>
      <c r="D38" s="76">
        <f t="shared" si="0"/>
        <v>0.1</v>
      </c>
      <c r="E38" s="52">
        <v>22.16</v>
      </c>
      <c r="F38" s="76">
        <f t="shared" si="1"/>
        <v>4.4319999999999998E-2</v>
      </c>
      <c r="G38" s="51">
        <v>1</v>
      </c>
      <c r="H38" s="51">
        <v>0.03</v>
      </c>
      <c r="I38" s="89">
        <v>162.96</v>
      </c>
      <c r="J38" s="76">
        <f t="shared" si="2"/>
        <v>0.65184000000000009</v>
      </c>
      <c r="K38" s="80">
        <f t="shared" si="3"/>
        <v>187.12</v>
      </c>
      <c r="L38" s="76">
        <f t="shared" si="4"/>
        <v>0.82616000000000012</v>
      </c>
    </row>
    <row r="39" spans="1:12" ht="18.75">
      <c r="A39" s="83">
        <v>33</v>
      </c>
      <c r="B39" s="88" t="s">
        <v>37</v>
      </c>
      <c r="C39" s="75">
        <v>1</v>
      </c>
      <c r="D39" s="76">
        <f t="shared" si="0"/>
        <v>0.1</v>
      </c>
      <c r="E39" s="52">
        <v>14.799999999999999</v>
      </c>
      <c r="F39" s="76">
        <f t="shared" si="1"/>
        <v>2.9599999999999998E-2</v>
      </c>
      <c r="G39" s="51">
        <v>1</v>
      </c>
      <c r="H39" s="51">
        <v>0.03</v>
      </c>
      <c r="I39" s="89">
        <v>118.8</v>
      </c>
      <c r="J39" s="76">
        <f t="shared" si="2"/>
        <v>0.47520000000000001</v>
      </c>
      <c r="K39" s="80">
        <f t="shared" si="3"/>
        <v>135.6</v>
      </c>
      <c r="L39" s="76">
        <f t="shared" si="4"/>
        <v>0.63480000000000003</v>
      </c>
    </row>
    <row r="40" spans="1:12" ht="18.75">
      <c r="A40" s="83">
        <v>34</v>
      </c>
      <c r="B40" s="88" t="s">
        <v>38</v>
      </c>
      <c r="C40" s="75">
        <v>1</v>
      </c>
      <c r="D40" s="76">
        <f t="shared" si="0"/>
        <v>0.1</v>
      </c>
      <c r="E40" s="52">
        <v>58.5</v>
      </c>
      <c r="F40" s="76">
        <f t="shared" si="1"/>
        <v>0.11700000000000001</v>
      </c>
      <c r="G40" s="80">
        <v>1</v>
      </c>
      <c r="H40" s="76">
        <v>0.03</v>
      </c>
      <c r="I40" s="89">
        <v>381</v>
      </c>
      <c r="J40" s="76">
        <f t="shared" si="2"/>
        <v>1.524</v>
      </c>
      <c r="K40" s="80">
        <f t="shared" si="3"/>
        <v>441.5</v>
      </c>
      <c r="L40" s="76">
        <f t="shared" si="4"/>
        <v>1.7710000000000001</v>
      </c>
    </row>
    <row r="41" spans="1:12" ht="18.75">
      <c r="A41" s="83">
        <v>35</v>
      </c>
      <c r="B41" s="88" t="s">
        <v>39</v>
      </c>
      <c r="C41" s="75">
        <v>1</v>
      </c>
      <c r="D41" s="76">
        <f t="shared" si="0"/>
        <v>0.1</v>
      </c>
      <c r="E41" s="52">
        <v>70.92</v>
      </c>
      <c r="F41" s="76">
        <f t="shared" si="1"/>
        <v>0.14183999999999999</v>
      </c>
      <c r="G41" s="51">
        <v>1</v>
      </c>
      <c r="H41" s="51">
        <v>0.03</v>
      </c>
      <c r="I41" s="89">
        <v>455.52</v>
      </c>
      <c r="J41" s="76">
        <f t="shared" si="2"/>
        <v>1.8220799999999999</v>
      </c>
      <c r="K41" s="80">
        <f t="shared" si="3"/>
        <v>528.43999999999994</v>
      </c>
      <c r="L41" s="76">
        <f t="shared" si="4"/>
        <v>2.0939199999999998</v>
      </c>
    </row>
    <row r="42" spans="1:12" ht="18.75">
      <c r="A42" s="83">
        <v>36</v>
      </c>
      <c r="B42" s="88" t="s">
        <v>40</v>
      </c>
      <c r="C42" s="75">
        <v>1</v>
      </c>
      <c r="D42" s="76">
        <f t="shared" si="0"/>
        <v>0.1</v>
      </c>
      <c r="E42" s="52">
        <v>62.180000000000007</v>
      </c>
      <c r="F42" s="76">
        <f t="shared" si="1"/>
        <v>0.12436000000000001</v>
      </c>
      <c r="G42" s="51">
        <v>1</v>
      </c>
      <c r="H42" s="51">
        <v>0.03</v>
      </c>
      <c r="I42" s="89">
        <v>403.08000000000004</v>
      </c>
      <c r="J42" s="76">
        <f t="shared" si="2"/>
        <v>1.6123200000000002</v>
      </c>
      <c r="K42" s="80">
        <f t="shared" si="3"/>
        <v>467.26000000000005</v>
      </c>
      <c r="L42" s="76">
        <f t="shared" si="4"/>
        <v>1.8666800000000001</v>
      </c>
    </row>
    <row r="43" spans="1:12" ht="18.75">
      <c r="A43" s="83">
        <v>37</v>
      </c>
      <c r="B43" s="88" t="s">
        <v>41</v>
      </c>
      <c r="C43" s="75">
        <v>1</v>
      </c>
      <c r="D43" s="76">
        <f t="shared" si="0"/>
        <v>0.1</v>
      </c>
      <c r="E43" s="51">
        <v>70</v>
      </c>
      <c r="F43" s="76">
        <f t="shared" si="1"/>
        <v>0.14000000000000001</v>
      </c>
      <c r="G43" s="80">
        <v>1</v>
      </c>
      <c r="H43" s="76">
        <v>0.03</v>
      </c>
      <c r="I43" s="91">
        <v>450</v>
      </c>
      <c r="J43" s="76">
        <f t="shared" si="2"/>
        <v>1.8</v>
      </c>
      <c r="K43" s="80">
        <f t="shared" si="3"/>
        <v>522</v>
      </c>
      <c r="L43" s="76">
        <f t="shared" si="4"/>
        <v>2.0700000000000003</v>
      </c>
    </row>
    <row r="44" spans="1:12" ht="18.75">
      <c r="A44" s="83">
        <v>38</v>
      </c>
      <c r="B44" s="88" t="s">
        <v>96</v>
      </c>
      <c r="C44" s="75">
        <v>1</v>
      </c>
      <c r="D44" s="76">
        <f t="shared" si="0"/>
        <v>0.1</v>
      </c>
      <c r="E44" s="51">
        <v>101</v>
      </c>
      <c r="F44" s="76">
        <f t="shared" si="1"/>
        <v>0.20200000000000001</v>
      </c>
      <c r="G44" s="51">
        <v>1</v>
      </c>
      <c r="H44" s="51">
        <v>0.03</v>
      </c>
      <c r="I44">
        <v>636</v>
      </c>
      <c r="J44" s="76">
        <f t="shared" si="2"/>
        <v>2.544</v>
      </c>
      <c r="K44" s="80">
        <f t="shared" si="3"/>
        <v>739</v>
      </c>
      <c r="L44" s="76">
        <f t="shared" si="4"/>
        <v>2.8760000000000003</v>
      </c>
    </row>
    <row r="45" spans="1:12">
      <c r="B45" s="51"/>
      <c r="C45" s="76">
        <f>SUM(C7:C44)</f>
        <v>38</v>
      </c>
      <c r="D45" s="76">
        <f t="shared" ref="D45:L45" si="5">SUM(D7:D44)</f>
        <v>3.800000000000002</v>
      </c>
      <c r="E45" s="76">
        <f t="shared" si="5"/>
        <v>2610.58</v>
      </c>
      <c r="F45" s="76">
        <f t="shared" si="5"/>
        <v>5.2211600000000002</v>
      </c>
      <c r="G45" s="76">
        <f t="shared" si="5"/>
        <v>38</v>
      </c>
      <c r="H45" s="76">
        <f t="shared" si="5"/>
        <v>1.1400000000000008</v>
      </c>
      <c r="I45" s="76">
        <f t="shared" si="5"/>
        <v>16803.479999999996</v>
      </c>
      <c r="J45" s="76">
        <f t="shared" si="5"/>
        <v>67.213919999999987</v>
      </c>
      <c r="K45" s="76">
        <f t="shared" si="5"/>
        <v>19490.05999999999</v>
      </c>
      <c r="L45" s="76">
        <f t="shared" si="5"/>
        <v>77.375079999999997</v>
      </c>
    </row>
    <row r="49" spans="9:9">
      <c r="I49" s="78"/>
    </row>
  </sheetData>
  <mergeCells count="7">
    <mergeCell ref="K3:L3"/>
    <mergeCell ref="B2:D2"/>
    <mergeCell ref="A3:A6"/>
    <mergeCell ref="C3:D3"/>
    <mergeCell ref="E3:F3"/>
    <mergeCell ref="G3:H3"/>
    <mergeCell ref="I3:J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F0"/>
  </sheetPr>
  <dimension ref="A1:D44"/>
  <sheetViews>
    <sheetView topLeftCell="A22" workbookViewId="0">
      <selection activeCell="H41" sqref="H41"/>
    </sheetView>
  </sheetViews>
  <sheetFormatPr defaultRowHeight="15"/>
  <cols>
    <col min="1" max="1" width="5.7109375" customWidth="1"/>
    <col min="2" max="2" width="24.5703125" customWidth="1"/>
    <col min="3" max="3" width="12.28515625" customWidth="1"/>
    <col min="4" max="4" width="12.7109375" customWidth="1"/>
  </cols>
  <sheetData>
    <row r="1" spans="1:4" ht="18.75">
      <c r="A1" s="142" t="s">
        <v>125</v>
      </c>
      <c r="B1" s="142"/>
      <c r="C1" s="142"/>
      <c r="D1" s="142"/>
    </row>
    <row r="2" spans="1:4" ht="18.75">
      <c r="A2" s="136" t="s">
        <v>93</v>
      </c>
      <c r="B2" s="88" t="s">
        <v>94</v>
      </c>
      <c r="C2" s="136" t="s">
        <v>67</v>
      </c>
      <c r="D2" s="136"/>
    </row>
    <row r="3" spans="1:4" ht="18.75">
      <c r="A3" s="136"/>
      <c r="B3" s="88"/>
      <c r="C3" s="82" t="s">
        <v>44</v>
      </c>
      <c r="D3" s="82" t="s">
        <v>45</v>
      </c>
    </row>
    <row r="4" spans="1:4" ht="22.5" customHeight="1">
      <c r="A4" s="83">
        <v>1</v>
      </c>
      <c r="B4" s="88" t="s">
        <v>4</v>
      </c>
      <c r="C4" s="52">
        <v>496.23999999999995</v>
      </c>
      <c r="D4" s="51">
        <v>1.9743199999999999</v>
      </c>
    </row>
    <row r="5" spans="1:4" ht="22.5" customHeight="1">
      <c r="A5" s="83">
        <v>2</v>
      </c>
      <c r="B5" s="88" t="s">
        <v>5</v>
      </c>
      <c r="C5" s="52">
        <v>190.33999999999997</v>
      </c>
      <c r="D5" s="51">
        <v>0.83811999999999998</v>
      </c>
    </row>
    <row r="6" spans="1:4" ht="22.5" customHeight="1">
      <c r="A6" s="83">
        <v>3</v>
      </c>
      <c r="B6" s="88" t="s">
        <v>6</v>
      </c>
      <c r="C6" s="52">
        <v>557</v>
      </c>
      <c r="D6" s="51">
        <v>2.2000000000000002</v>
      </c>
    </row>
    <row r="7" spans="1:4" ht="22.5" customHeight="1">
      <c r="A7" s="83">
        <v>4</v>
      </c>
      <c r="B7" s="88" t="s">
        <v>7</v>
      </c>
      <c r="C7" s="52">
        <v>502.67999999999995</v>
      </c>
      <c r="D7" s="51">
        <v>1.9982399999999998</v>
      </c>
    </row>
    <row r="8" spans="1:4" ht="22.5" customHeight="1">
      <c r="A8" s="83">
        <v>5</v>
      </c>
      <c r="B8" s="88" t="s">
        <v>8</v>
      </c>
      <c r="C8" s="52">
        <v>589.62</v>
      </c>
      <c r="D8" s="51">
        <v>2.3211599999999999</v>
      </c>
    </row>
    <row r="9" spans="1:4" ht="22.5" customHeight="1">
      <c r="A9" s="83">
        <v>6</v>
      </c>
      <c r="B9" s="88" t="s">
        <v>9</v>
      </c>
      <c r="C9" s="52">
        <v>615.38</v>
      </c>
      <c r="D9" s="51">
        <v>2.4168399999999997</v>
      </c>
    </row>
    <row r="10" spans="1:4" ht="22.5" customHeight="1">
      <c r="A10" s="83">
        <v>7</v>
      </c>
      <c r="B10" s="88" t="s">
        <v>10</v>
      </c>
      <c r="C10" s="52">
        <v>660.46</v>
      </c>
      <c r="D10" s="51">
        <v>2.5842800000000006</v>
      </c>
    </row>
    <row r="11" spans="1:4" ht="22.5" customHeight="1">
      <c r="A11" s="83">
        <v>8</v>
      </c>
      <c r="B11" s="88" t="s">
        <v>11</v>
      </c>
      <c r="C11" s="52">
        <v>418.95999999999992</v>
      </c>
      <c r="D11" s="51">
        <v>1.6872799999999999</v>
      </c>
    </row>
    <row r="12" spans="1:4" ht="22.5" customHeight="1">
      <c r="A12" s="83">
        <v>9</v>
      </c>
      <c r="B12" s="88" t="s">
        <v>12</v>
      </c>
      <c r="C12" s="52">
        <v>650.79999999999995</v>
      </c>
      <c r="D12" s="51">
        <v>2.5484</v>
      </c>
    </row>
    <row r="13" spans="1:4" ht="22.5" customHeight="1">
      <c r="A13" s="83">
        <v>10</v>
      </c>
      <c r="B13" s="88" t="s">
        <v>13</v>
      </c>
      <c r="C13" s="52">
        <v>767</v>
      </c>
      <c r="D13" s="51">
        <v>2.98</v>
      </c>
    </row>
    <row r="14" spans="1:4" ht="22.5" customHeight="1">
      <c r="A14" s="83">
        <v>11</v>
      </c>
      <c r="B14" s="88" t="s">
        <v>14</v>
      </c>
      <c r="C14" s="52">
        <v>750.62</v>
      </c>
      <c r="D14" s="51">
        <v>2.9191600000000006</v>
      </c>
    </row>
    <row r="15" spans="1:4" ht="22.5" customHeight="1">
      <c r="A15" s="83">
        <v>12</v>
      </c>
      <c r="B15" s="88" t="s">
        <v>15</v>
      </c>
      <c r="C15" s="52">
        <v>489.79999999999995</v>
      </c>
      <c r="D15" s="51">
        <v>1.9503999999999999</v>
      </c>
    </row>
    <row r="16" spans="1:4" ht="22.5" customHeight="1">
      <c r="A16" s="83">
        <v>13</v>
      </c>
      <c r="B16" s="88" t="s">
        <v>16</v>
      </c>
      <c r="C16" s="52">
        <v>447.94</v>
      </c>
      <c r="D16" s="51">
        <v>1.7949199999999998</v>
      </c>
    </row>
    <row r="17" spans="1:4" ht="22.5" customHeight="1">
      <c r="A17" s="83">
        <v>14</v>
      </c>
      <c r="B17" s="88" t="s">
        <v>17</v>
      </c>
      <c r="C17" s="52">
        <v>257.96000000000004</v>
      </c>
      <c r="D17" s="51">
        <v>1.08928</v>
      </c>
    </row>
    <row r="18" spans="1:4" ht="22.5" customHeight="1">
      <c r="A18" s="83">
        <v>15</v>
      </c>
      <c r="B18" s="88" t="s">
        <v>18</v>
      </c>
      <c r="C18" s="52">
        <v>361</v>
      </c>
      <c r="D18" s="51">
        <v>1.472</v>
      </c>
    </row>
    <row r="19" spans="1:4" ht="22.5" customHeight="1">
      <c r="A19" s="83">
        <v>16</v>
      </c>
      <c r="B19" s="88" t="s">
        <v>19</v>
      </c>
      <c r="C19" s="52">
        <v>496.23999999999995</v>
      </c>
      <c r="D19" s="51">
        <v>1.9743199999999999</v>
      </c>
    </row>
    <row r="20" spans="1:4" ht="22.5" customHeight="1">
      <c r="A20" s="83">
        <v>17</v>
      </c>
      <c r="B20" s="88" t="s">
        <v>20</v>
      </c>
      <c r="C20" s="52">
        <v>309.48</v>
      </c>
      <c r="D20" s="51">
        <v>1.28064</v>
      </c>
    </row>
    <row r="21" spans="1:4" ht="22.5" customHeight="1">
      <c r="A21" s="83">
        <v>18</v>
      </c>
      <c r="B21" s="88" t="s">
        <v>21</v>
      </c>
      <c r="C21" s="52">
        <v>402.86</v>
      </c>
      <c r="D21" s="51">
        <v>1.62748</v>
      </c>
    </row>
    <row r="22" spans="1:4" ht="22.5" customHeight="1">
      <c r="A22" s="83">
        <v>19</v>
      </c>
      <c r="B22" s="88" t="s">
        <v>22</v>
      </c>
      <c r="C22" s="52">
        <v>283.71999999999997</v>
      </c>
      <c r="D22" s="51">
        <v>1.18496</v>
      </c>
    </row>
    <row r="23" spans="1:4" ht="22.5" customHeight="1">
      <c r="A23" s="83">
        <v>20</v>
      </c>
      <c r="B23" s="88" t="s">
        <v>23</v>
      </c>
      <c r="C23" s="52">
        <v>435.06</v>
      </c>
      <c r="D23" s="51">
        <v>1.7470800000000002</v>
      </c>
    </row>
    <row r="24" spans="1:4" ht="22.5" customHeight="1">
      <c r="A24" s="83">
        <v>21</v>
      </c>
      <c r="B24" s="88" t="s">
        <v>24</v>
      </c>
      <c r="C24" s="52">
        <v>711.9799999999999</v>
      </c>
      <c r="D24" s="51">
        <v>2.7756399999999997</v>
      </c>
    </row>
    <row r="25" spans="1:4" ht="22.5" customHeight="1">
      <c r="A25" s="83">
        <v>22</v>
      </c>
      <c r="B25" s="88" t="s">
        <v>25</v>
      </c>
      <c r="C25" s="52">
        <v>418.95999999999992</v>
      </c>
      <c r="D25" s="51">
        <v>1.6872799999999999</v>
      </c>
    </row>
    <row r="26" spans="1:4" ht="22.5" customHeight="1">
      <c r="A26" s="83">
        <v>23</v>
      </c>
      <c r="B26" s="88" t="s">
        <v>26</v>
      </c>
      <c r="C26" s="52">
        <v>739</v>
      </c>
      <c r="D26" s="51">
        <v>2.8760000000000003</v>
      </c>
    </row>
    <row r="27" spans="1:4" ht="22.5" customHeight="1">
      <c r="A27" s="83">
        <v>24</v>
      </c>
      <c r="B27" s="88" t="s">
        <v>27</v>
      </c>
      <c r="C27" s="52">
        <v>657.24</v>
      </c>
      <c r="D27" s="51">
        <v>2.5723199999999999</v>
      </c>
    </row>
    <row r="28" spans="1:4" ht="22.5" customHeight="1">
      <c r="A28" s="83">
        <v>25</v>
      </c>
      <c r="B28" s="88" t="s">
        <v>28</v>
      </c>
      <c r="C28" s="52">
        <v>418.95999999999992</v>
      </c>
      <c r="D28" s="51">
        <v>1.6872799999999999</v>
      </c>
    </row>
    <row r="29" spans="1:4" ht="22.5" customHeight="1">
      <c r="A29" s="83">
        <v>26</v>
      </c>
      <c r="B29" s="88" t="s">
        <v>95</v>
      </c>
      <c r="C29" s="52">
        <v>837</v>
      </c>
      <c r="D29" s="51">
        <v>3.2399999999999998</v>
      </c>
    </row>
    <row r="30" spans="1:4" ht="22.5" customHeight="1">
      <c r="A30" s="83">
        <v>27</v>
      </c>
      <c r="B30" s="88" t="s">
        <v>31</v>
      </c>
      <c r="C30" s="52">
        <v>654.02</v>
      </c>
      <c r="D30" s="51">
        <v>2.5603600000000002</v>
      </c>
    </row>
    <row r="31" spans="1:4" ht="22.5" customHeight="1">
      <c r="A31" s="83">
        <v>28</v>
      </c>
      <c r="B31" s="88" t="s">
        <v>32</v>
      </c>
      <c r="C31" s="52">
        <v>702.32</v>
      </c>
      <c r="D31" s="51">
        <v>2.7397600000000004</v>
      </c>
    </row>
    <row r="32" spans="1:4" ht="22.5" customHeight="1">
      <c r="A32" s="83">
        <v>29</v>
      </c>
      <c r="B32" s="88" t="s">
        <v>33</v>
      </c>
      <c r="C32" s="52">
        <v>348.12</v>
      </c>
      <c r="D32" s="51">
        <v>1.4241600000000001</v>
      </c>
    </row>
    <row r="33" spans="1:4" ht="22.5" customHeight="1">
      <c r="A33" s="83">
        <v>30</v>
      </c>
      <c r="B33" s="88" t="s">
        <v>34</v>
      </c>
      <c r="C33" s="52">
        <v>683</v>
      </c>
      <c r="D33" s="51">
        <v>2.6680000000000001</v>
      </c>
    </row>
    <row r="34" spans="1:4" ht="22.5" customHeight="1">
      <c r="A34" s="83">
        <v>31</v>
      </c>
      <c r="B34" s="88" t="s">
        <v>35</v>
      </c>
      <c r="C34" s="52">
        <v>615.38</v>
      </c>
      <c r="D34" s="51">
        <v>2.4168399999999997</v>
      </c>
    </row>
    <row r="35" spans="1:4" ht="22.5" customHeight="1">
      <c r="A35" s="83">
        <v>32</v>
      </c>
      <c r="B35" s="88" t="s">
        <v>36</v>
      </c>
      <c r="C35" s="52">
        <v>187.12</v>
      </c>
      <c r="D35" s="51">
        <v>0.82616000000000012</v>
      </c>
    </row>
    <row r="36" spans="1:4" ht="22.5" customHeight="1">
      <c r="A36" s="83">
        <v>33</v>
      </c>
      <c r="B36" s="88" t="s">
        <v>37</v>
      </c>
      <c r="C36" s="52">
        <v>135.6</v>
      </c>
      <c r="D36" s="51">
        <v>0.63480000000000003</v>
      </c>
    </row>
    <row r="37" spans="1:4" ht="22.5" customHeight="1">
      <c r="A37" s="83">
        <v>34</v>
      </c>
      <c r="B37" s="88" t="s">
        <v>38</v>
      </c>
      <c r="C37" s="52">
        <v>441.5</v>
      </c>
      <c r="D37" s="51">
        <v>1.7710000000000001</v>
      </c>
    </row>
    <row r="38" spans="1:4" ht="22.5" customHeight="1">
      <c r="A38" s="83">
        <v>35</v>
      </c>
      <c r="B38" s="88" t="s">
        <v>39</v>
      </c>
      <c r="C38" s="52">
        <v>528.43999999999994</v>
      </c>
      <c r="D38" s="51">
        <v>2.0939199999999998</v>
      </c>
    </row>
    <row r="39" spans="1:4" ht="22.5" customHeight="1">
      <c r="A39" s="83">
        <v>36</v>
      </c>
      <c r="B39" s="88" t="s">
        <v>40</v>
      </c>
      <c r="C39" s="52">
        <v>467.26000000000005</v>
      </c>
      <c r="D39" s="51">
        <v>1.8666800000000001</v>
      </c>
    </row>
    <row r="40" spans="1:4" ht="22.5" customHeight="1">
      <c r="A40" s="83">
        <v>37</v>
      </c>
      <c r="B40" s="88" t="s">
        <v>41</v>
      </c>
      <c r="C40" s="52">
        <v>522</v>
      </c>
      <c r="D40" s="51">
        <v>2.0700000000000003</v>
      </c>
    </row>
    <row r="41" spans="1:4" ht="22.5" customHeight="1">
      <c r="A41" s="83">
        <v>38</v>
      </c>
      <c r="B41" s="88" t="s">
        <v>96</v>
      </c>
      <c r="C41" s="52">
        <v>739</v>
      </c>
      <c r="D41" s="51">
        <v>2.8760000000000003</v>
      </c>
    </row>
    <row r="42" spans="1:4">
      <c r="A42" s="51"/>
      <c r="B42" s="51" t="s">
        <v>120</v>
      </c>
      <c r="C42" s="52">
        <v>19490.05999999999</v>
      </c>
      <c r="D42" s="51">
        <f>SUM(D4:D41)</f>
        <v>77.375079999999997</v>
      </c>
    </row>
    <row r="43" spans="1:4" ht="18.75">
      <c r="A43" s="51"/>
      <c r="B43" s="88" t="s">
        <v>98</v>
      </c>
      <c r="C43" s="51"/>
      <c r="D43" s="51">
        <v>6.624920000000003</v>
      </c>
    </row>
    <row r="44" spans="1:4" ht="18.75">
      <c r="A44" s="51"/>
      <c r="B44" s="141" t="s">
        <v>99</v>
      </c>
      <c r="C44" s="141"/>
      <c r="D44" s="51">
        <f>D42+D43</f>
        <v>84</v>
      </c>
    </row>
  </sheetData>
  <mergeCells count="4">
    <mergeCell ref="A2:A3"/>
    <mergeCell ref="C2:D2"/>
    <mergeCell ref="B44:C44"/>
    <mergeCell ref="A1:D1"/>
  </mergeCells>
  <pageMargins left="0.7" right="0.7" top="0.75" bottom="0.75" header="0.3" footer="0.3"/>
  <pageSetup scale="70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F0"/>
  </sheetPr>
  <dimension ref="A1:N30"/>
  <sheetViews>
    <sheetView topLeftCell="A3" workbookViewId="0">
      <selection activeCell="B6" sqref="B6:B14"/>
    </sheetView>
  </sheetViews>
  <sheetFormatPr defaultRowHeight="15"/>
  <cols>
    <col min="2" max="2" width="56.28515625" customWidth="1"/>
    <col min="3" max="3" width="7.85546875" customWidth="1"/>
    <col min="4" max="4" width="7.42578125" customWidth="1"/>
    <col min="5" max="5" width="10.5703125" customWidth="1"/>
    <col min="7" max="7" width="9.5703125" bestFit="1" customWidth="1"/>
    <col min="9" max="9" width="11" customWidth="1"/>
    <col min="10" max="10" width="10.42578125" customWidth="1"/>
    <col min="12" max="12" width="9.5703125" bestFit="1" customWidth="1"/>
  </cols>
  <sheetData>
    <row r="1" spans="1:14" ht="21.75" customHeight="1" thickBot="1">
      <c r="A1" s="144" t="s">
        <v>126</v>
      </c>
      <c r="B1" s="144"/>
    </row>
    <row r="2" spans="1:14" ht="21.75" customHeight="1" thickBot="1">
      <c r="A2" s="100"/>
      <c r="B2" s="100"/>
    </row>
    <row r="3" spans="1:14" ht="15" customHeight="1">
      <c r="A3" s="145" t="s">
        <v>93</v>
      </c>
      <c r="B3" s="148" t="s">
        <v>72</v>
      </c>
      <c r="C3" s="120" t="s">
        <v>114</v>
      </c>
      <c r="D3" s="121"/>
      <c r="E3" s="120" t="s">
        <v>116</v>
      </c>
      <c r="F3" s="121"/>
      <c r="G3" s="143"/>
      <c r="H3" s="143"/>
      <c r="I3" s="143"/>
    </row>
    <row r="4" spans="1:14" ht="15.75" customHeight="1">
      <c r="A4" s="146"/>
      <c r="B4" s="149"/>
      <c r="C4" s="120" t="s">
        <v>115</v>
      </c>
      <c r="D4" s="121"/>
      <c r="E4" s="120" t="s">
        <v>115</v>
      </c>
      <c r="F4" s="121"/>
    </row>
    <row r="5" spans="1:14" ht="15.75" thickBot="1">
      <c r="A5" s="147"/>
      <c r="B5" s="150"/>
      <c r="C5" s="21" t="s">
        <v>73</v>
      </c>
      <c r="D5" s="21" t="s">
        <v>74</v>
      </c>
      <c r="E5" s="21" t="s">
        <v>73</v>
      </c>
      <c r="F5" s="21" t="s">
        <v>74</v>
      </c>
      <c r="G5" s="40"/>
      <c r="H5" s="40"/>
      <c r="I5" s="40"/>
    </row>
    <row r="6" spans="1:14" ht="33" customHeight="1" thickBot="1">
      <c r="A6" s="41">
        <v>1</v>
      </c>
      <c r="B6" s="42" t="s">
        <v>128</v>
      </c>
      <c r="C6" s="43">
        <v>1</v>
      </c>
      <c r="D6" s="44">
        <v>2.5</v>
      </c>
      <c r="E6" s="101"/>
      <c r="F6" s="101"/>
      <c r="G6" s="40"/>
      <c r="H6" s="40"/>
      <c r="I6" s="40"/>
    </row>
    <row r="7" spans="1:14" ht="33" customHeight="1" thickBot="1">
      <c r="A7" s="41">
        <v>2</v>
      </c>
      <c r="B7" s="42" t="s">
        <v>129</v>
      </c>
      <c r="C7" s="43">
        <v>1</v>
      </c>
      <c r="D7" s="44">
        <v>4</v>
      </c>
      <c r="E7" s="101"/>
      <c r="F7" s="101"/>
      <c r="G7" s="40"/>
      <c r="H7" s="40"/>
      <c r="I7" s="40"/>
    </row>
    <row r="8" spans="1:14" ht="33" customHeight="1" thickBot="1">
      <c r="A8" s="41">
        <v>3</v>
      </c>
      <c r="B8" s="42" t="s">
        <v>130</v>
      </c>
      <c r="C8" s="43">
        <v>1</v>
      </c>
      <c r="D8" s="44">
        <v>5</v>
      </c>
      <c r="E8" s="101"/>
      <c r="F8" s="101"/>
      <c r="G8" s="40"/>
      <c r="H8" s="40"/>
      <c r="I8" s="45"/>
    </row>
    <row r="9" spans="1:14" ht="33" customHeight="1" thickBot="1">
      <c r="A9" s="41">
        <v>4</v>
      </c>
      <c r="B9" s="42" t="s">
        <v>131</v>
      </c>
      <c r="C9" s="43">
        <v>1</v>
      </c>
      <c r="D9" s="44">
        <v>3</v>
      </c>
      <c r="E9" s="101"/>
      <c r="F9" s="101"/>
    </row>
    <row r="10" spans="1:14" ht="33" customHeight="1" thickBot="1">
      <c r="A10" s="41">
        <v>5</v>
      </c>
      <c r="B10" s="42" t="s">
        <v>132</v>
      </c>
      <c r="C10" s="43">
        <v>1</v>
      </c>
      <c r="D10" s="44">
        <v>3</v>
      </c>
      <c r="E10" s="101"/>
      <c r="F10" s="101"/>
      <c r="I10" s="48"/>
    </row>
    <row r="11" spans="1:14" ht="33" customHeight="1" thickBot="1">
      <c r="A11" s="41">
        <v>6</v>
      </c>
      <c r="B11" s="42" t="s">
        <v>133</v>
      </c>
      <c r="C11" s="43">
        <v>1</v>
      </c>
      <c r="D11" s="44">
        <v>3</v>
      </c>
      <c r="E11" s="101"/>
      <c r="F11" s="101"/>
    </row>
    <row r="12" spans="1:14" ht="33" customHeight="1" thickBot="1">
      <c r="A12" s="41">
        <v>7</v>
      </c>
      <c r="B12" s="42" t="s">
        <v>134</v>
      </c>
      <c r="C12" s="43">
        <v>1</v>
      </c>
      <c r="D12" s="44">
        <v>3</v>
      </c>
      <c r="E12" s="101"/>
      <c r="F12" s="101"/>
      <c r="I12" s="77"/>
    </row>
    <row r="13" spans="1:14" ht="33" customHeight="1" thickBot="1">
      <c r="A13" s="46">
        <v>8</v>
      </c>
      <c r="B13" s="42" t="s">
        <v>112</v>
      </c>
      <c r="C13" s="43">
        <v>1</v>
      </c>
      <c r="D13" s="47">
        <v>2.5324999999999136</v>
      </c>
      <c r="E13" s="101"/>
      <c r="F13" s="101"/>
      <c r="I13" s="48"/>
    </row>
    <row r="14" spans="1:14" ht="33" customHeight="1">
      <c r="A14" s="97">
        <v>9</v>
      </c>
      <c r="B14" s="49" t="s">
        <v>135</v>
      </c>
      <c r="C14" s="98" t="s">
        <v>113</v>
      </c>
      <c r="D14" s="99">
        <v>2</v>
      </c>
      <c r="E14" s="101"/>
      <c r="F14" s="101"/>
    </row>
    <row r="15" spans="1:14" ht="15.75">
      <c r="A15" s="50"/>
      <c r="B15" s="86" t="s">
        <v>67</v>
      </c>
      <c r="C15" s="82">
        <f>SUM(C6:C14)</f>
        <v>8</v>
      </c>
      <c r="D15" s="81">
        <f>SUM(D6:D14)</f>
        <v>28.032499999999914</v>
      </c>
      <c r="E15" s="101"/>
      <c r="F15" s="101"/>
      <c r="G15" s="48"/>
      <c r="N15" s="48"/>
    </row>
    <row r="17" spans="1:12" ht="27.75" customHeight="1" thickBot="1">
      <c r="B17" s="152" t="s">
        <v>127</v>
      </c>
      <c r="C17" s="152"/>
      <c r="J17" s="77"/>
      <c r="L17" s="48"/>
    </row>
    <row r="18" spans="1:12" ht="15" customHeight="1">
      <c r="A18" s="145" t="s">
        <v>93</v>
      </c>
      <c r="B18" s="148" t="s">
        <v>72</v>
      </c>
      <c r="C18" s="120" t="s">
        <v>114</v>
      </c>
      <c r="D18" s="121"/>
      <c r="E18" s="120" t="s">
        <v>116</v>
      </c>
      <c r="F18" s="121"/>
    </row>
    <row r="19" spans="1:12" ht="15.75" customHeight="1">
      <c r="A19" s="146"/>
      <c r="B19" s="149"/>
      <c r="C19" s="120" t="s">
        <v>115</v>
      </c>
      <c r="D19" s="121"/>
      <c r="E19" s="120" t="s">
        <v>115</v>
      </c>
      <c r="F19" s="121"/>
    </row>
    <row r="20" spans="1:12" ht="15.75" customHeight="1" thickBot="1">
      <c r="A20" s="147"/>
      <c r="B20" s="150"/>
      <c r="C20" s="21" t="s">
        <v>73</v>
      </c>
      <c r="D20" s="21" t="s">
        <v>74</v>
      </c>
      <c r="E20" s="21" t="s">
        <v>73</v>
      </c>
      <c r="F20" s="21" t="s">
        <v>74</v>
      </c>
    </row>
    <row r="21" spans="1:12" ht="32.25" customHeight="1" thickBot="1">
      <c r="A21" s="41">
        <v>1</v>
      </c>
      <c r="B21" s="42" t="s">
        <v>136</v>
      </c>
      <c r="C21" s="43">
        <v>1</v>
      </c>
      <c r="D21" s="93">
        <v>3.5</v>
      </c>
      <c r="E21" s="101"/>
      <c r="F21" s="101"/>
    </row>
    <row r="22" spans="1:12" ht="29.25" customHeight="1" thickBot="1">
      <c r="A22" s="85">
        <v>2</v>
      </c>
      <c r="B22" s="73" t="s">
        <v>137</v>
      </c>
      <c r="C22" s="43">
        <v>1</v>
      </c>
      <c r="D22" s="44">
        <v>3.124920000000003</v>
      </c>
      <c r="E22" s="101"/>
      <c r="F22" s="101"/>
    </row>
    <row r="23" spans="1:12">
      <c r="A23" s="151" t="s">
        <v>67</v>
      </c>
      <c r="B23" s="151"/>
      <c r="C23" s="82">
        <f>SUM(C21:C22)</f>
        <v>2</v>
      </c>
      <c r="D23" s="81">
        <f>D21+D22</f>
        <v>6.624920000000003</v>
      </c>
      <c r="E23" s="101"/>
      <c r="F23" s="101"/>
      <c r="K23" s="48"/>
    </row>
    <row r="26" spans="1:12">
      <c r="J26" s="48"/>
      <c r="K26" s="48"/>
    </row>
    <row r="30" spans="1:12">
      <c r="I30" s="78"/>
    </row>
  </sheetData>
  <mergeCells count="16">
    <mergeCell ref="A1:B1"/>
    <mergeCell ref="A3:A5"/>
    <mergeCell ref="B3:B5"/>
    <mergeCell ref="A23:B23"/>
    <mergeCell ref="B17:C17"/>
    <mergeCell ref="A18:A20"/>
    <mergeCell ref="B18:B20"/>
    <mergeCell ref="C18:D18"/>
    <mergeCell ref="G3:I3"/>
    <mergeCell ref="E18:F18"/>
    <mergeCell ref="C19:D19"/>
    <mergeCell ref="E19:F19"/>
    <mergeCell ref="C3:D3"/>
    <mergeCell ref="E3:F3"/>
    <mergeCell ref="C4:D4"/>
    <mergeCell ref="E4:F4"/>
  </mergeCells>
  <pageMargins left="0.7" right="0.7" top="0.75" bottom="0.75" header="0.3" footer="0.3"/>
  <pageSetup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MEDIA</vt:lpstr>
      <vt:lpstr>MEDIA 1</vt:lpstr>
      <vt:lpstr>MEDIA 2</vt:lpstr>
      <vt:lpstr>Sheet2</vt:lpstr>
      <vt:lpstr>Sheet4</vt:lpstr>
      <vt:lpstr>Sheet5</vt:lpstr>
      <vt:lpstr>Sheet7</vt:lpstr>
      <vt:lpstr>Sheet8</vt:lpstr>
      <vt:lpstr>MEDIA!Print_Titles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2018-10-03T06:53:26Z</dcterms:modified>
</cp:coreProperties>
</file>